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worksheets/sheet35.xml" ContentType="application/vnd.openxmlformats-officedocument.spreadsheetml.worksheet+xml"/>
  <Override PartName="/xl/drawings/drawing35.xml" ContentType="application/vnd.openxmlformats-officedocument.drawing+xml"/>
  <Override PartName="/xl/worksheets/sheet36.xml" ContentType="application/vnd.openxmlformats-officedocument.spreadsheetml.worksheet+xml"/>
  <Override PartName="/xl/drawings/drawing36.xml" ContentType="application/vnd.openxmlformats-officedocument.drawing+xml"/>
  <Override PartName="/xl/worksheets/sheet37.xml" ContentType="application/vnd.openxmlformats-officedocument.spreadsheetml.worksheet+xml"/>
  <Override PartName="/xl/drawings/drawing37.xml" ContentType="application/vnd.openxmlformats-officedocument.drawing+xml"/>
  <Override PartName="/xl/worksheets/sheet38.xml" ContentType="application/vnd.openxmlformats-officedocument.spreadsheetml.worksheet+xml"/>
  <Override PartName="/xl/drawings/drawing38.xml" ContentType="application/vnd.openxmlformats-officedocument.drawing+xml"/>
  <Override PartName="/xl/worksheets/sheet39.xml" ContentType="application/vnd.openxmlformats-officedocument.spreadsheetml.worksheet+xml"/>
  <Override PartName="/xl/drawings/drawing39.xml" ContentType="application/vnd.openxmlformats-officedocument.drawing+xml"/>
  <Override PartName="/xl/worksheets/sheet40.xml" ContentType="application/vnd.openxmlformats-officedocument.spreadsheetml.worksheet+xml"/>
  <Override PartName="/xl/drawings/drawing40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rize" reservationPassword="0"/>
  <workbookPr/>
  <bookViews>
    <workbookView xWindow="240" yWindow="120" windowWidth="14940" windowHeight="9225" activeTab="0"/>
  </bookViews>
  <sheets>
    <sheet name="Rekapitulace" sheetId="1" r:id="rId1"/>
    <sheet name="SO 010" sheetId="2" r:id="rId2"/>
    <sheet name="SO 020" sheetId="3" r:id="rId3"/>
    <sheet name="SO 101" sheetId="4" r:id="rId4"/>
    <sheet name="SO 102" sheetId="5" r:id="rId5"/>
    <sheet name="SO 103" sheetId="6" r:id="rId6"/>
    <sheet name="SO 104" sheetId="7" r:id="rId7"/>
    <sheet name="SO 105" sheetId="8" r:id="rId8"/>
    <sheet name="SO 106" sheetId="9" r:id="rId9"/>
    <sheet name="SO 107" sheetId="10" r:id="rId10"/>
    <sheet name="SO 108" sheetId="11" r:id="rId11"/>
    <sheet name="SO 109" sheetId="12" r:id="rId12"/>
    <sheet name="SO 110" sheetId="13" r:id="rId13"/>
    <sheet name="SO 111" sheetId="14" r:id="rId14"/>
    <sheet name="SO 120" sheetId="15" r:id="rId15"/>
    <sheet name="SO 180_SO 180.00" sheetId="16" r:id="rId16"/>
    <sheet name="SO 180_SO 180.01" sheetId="17" r:id="rId17"/>
    <sheet name="SO 180_SO 180.02" sheetId="18" r:id="rId18"/>
    <sheet name="SO 180_SO 180.03" sheetId="19" r:id="rId19"/>
    <sheet name="SO 180_SO 180.04" sheetId="20" r:id="rId20"/>
    <sheet name="SO 180_SO 180.05" sheetId="21" r:id="rId21"/>
    <sheet name="SO 180_SO 180.06" sheetId="22" r:id="rId22"/>
    <sheet name="SO 180_SO 180.07" sheetId="23" r:id="rId23"/>
    <sheet name="SO 180_SO 180.08" sheetId="24" r:id="rId24"/>
    <sheet name="SO 180_SO 180.09" sheetId="25" r:id="rId25"/>
    <sheet name="SO 180_SO 180.10" sheetId="26" r:id="rId26"/>
    <sheet name="SO 180_SO 180.11" sheetId="27" r:id="rId27"/>
    <sheet name="SO 180_SO 180.20" sheetId="28" r:id="rId28"/>
    <sheet name="SO 201" sheetId="29" r:id="rId29"/>
    <sheet name="SO 202" sheetId="30" r:id="rId30"/>
    <sheet name="SO 203" sheetId="31" r:id="rId31"/>
    <sheet name="SO 250" sheetId="32" r:id="rId32"/>
    <sheet name="SO 402" sheetId="33" r:id="rId33"/>
    <sheet name="SO 405" sheetId="34" r:id="rId34"/>
    <sheet name="SO 801" sheetId="35" r:id="rId35"/>
    <sheet name="SO 802" sheetId="36" r:id="rId36"/>
    <sheet name="SO 803" sheetId="37" r:id="rId37"/>
    <sheet name="SO 901" sheetId="38" r:id="rId38"/>
    <sheet name="SO 902" sheetId="39" r:id="rId39"/>
    <sheet name="VON" sheetId="40" r:id="rId40"/>
  </sheets>
  <definedNames/>
  <calcPr/>
  <webPublishing/>
</workbook>
</file>

<file path=xl/sharedStrings.xml><?xml version="1.0" encoding="utf-8"?>
<sst xmlns="http://schemas.openxmlformats.org/spreadsheetml/2006/main" count="17281" uniqueCount="2022">
  <si>
    <t>Rekapitulace ceny</t>
  </si>
  <si>
    <t>Stavba: 3173/08 - II/126 - Propojení D1 se sil. I/2 akt. PD - 2. etapa - DI č.30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</si>
  <si>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</si>
  <si>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</si>
  <si>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</si>
  <si>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</si>
  <si>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</si>
  <si>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</si>
  <si>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</si>
  <si>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</si>
  <si>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</si>
  <si>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</si>
  <si>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</si>
  <si>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</si>
  <si>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3173/08</t>
  </si>
  <si>
    <t>II/126 - Propojení D1 se sil. I/2 akt. PD - 2. etapa - DI č.30</t>
  </si>
  <si>
    <t>O</t>
  </si>
  <si>
    <t>Rozpočet:</t>
  </si>
  <si>
    <t>0,00</t>
  </si>
  <si>
    <t>15,00</t>
  </si>
  <si>
    <t>21,00</t>
  </si>
  <si>
    <t>3</t>
  </si>
  <si>
    <t>2</t>
  </si>
  <si>
    <t>SO 010</t>
  </si>
  <si>
    <t>Příprava území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</si>
  <si>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</si>
  <si>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</si>
  <si>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</si>
  <si>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</si>
  <si>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</si>
  <si>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</si>
  <si>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</si>
  <si>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</si>
  <si>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</si>
  <si>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</si>
  <si>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</si>
  <si>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</si>
  <si>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</si>
  <si>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</si>
  <si>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</si>
  <si>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</si>
  <si>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</si>
  <si>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</si>
  <si>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</si>
  <si>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</si>
  <si>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Zemní práce</t>
  </si>
  <si>
    <t>P</t>
  </si>
  <si>
    <t>11120</t>
  </si>
  <si>
    <t/>
  </si>
  <si>
    <t>ODSTRANĚNÍ KŘOVIN</t>
  </si>
  <si>
    <t>M2</t>
  </si>
  <si>
    <t>2024_OTSKP</t>
  </si>
  <si>
    <t>PP</t>
  </si>
  <si>
    <t>vč. likvidace dřevní hmoty 
POZN.: Zhotovitel bude nakládat s odpadem, který vznikl v této položce v souladu s podmínkami uvedenými ve Směrnicích Zadavatele 
(R-Sm-16, R-Sm-42)</t>
  </si>
  <si>
    <t>VV</t>
  </si>
  <si>
    <t>odstranění souvislého porostu křovin průměru do 20 cm 
Lokalita č.1 - OK Soutice (980 m2) =980,000 [A] 
Lokalita č.2 - Most ev.č. 126-005 (1450 m2) =1 450,000 [B] 
Lokalita č.3 - křižovatka Májovka (365 m2) =365,000 [C] 
Celkem: A+B+C=2 795,000 [D]</t>
  </si>
  <si>
    <t>TS</t>
  </si>
  <si>
    <t>odstranění křovin a stromů do průměru 200 mm 
doprava dřevin bez ohledu na vzdálenost 
spálení na hromadách nebo štěpkování</t>
  </si>
  <si>
    <t>11201</t>
  </si>
  <si>
    <t>KÁCENÍ STROMŮ D KMENE DO 0,5M S ODSTRANĚNÍM PAŘEZŮ</t>
  </si>
  <si>
    <t>KUS</t>
  </si>
  <si>
    <t>vč. likvidace dřevní hmoty 
POZN.: Zhotovitel bude nakládat s odpadem, který vznikl v této položce v souladu s podmínkami uvedenými ve Směrnicích Zadavatele 
(R-Sm-16, R-Sm-42) 
vč. příp. opatření proti poškození okolních ploch.</t>
  </si>
  <si>
    <t>Lokalita č.1 - OK Soutice (1 ks) =1,000 [A] 
Lokalita č.2 - Most ev.č. 126-005 (19 ks) =19,000 [B] 
Lokalita č.3 - křižovatka Májovka (1 ks) =1,000 [C] 
Lokalita č.4 - před obcí Slavošov (9 ks) =9,000 [D] 
Celkem: A+B+C+D=30,000 [E]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</si>
  <si>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</si>
  <si>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11202</t>
  </si>
  <si>
    <t>KÁCENÍ STROMŮ D KMENE DO 0,9M S ODSTRANĚNÍM PAŘEZŮ</t>
  </si>
  <si>
    <t>Lokalita č.1 - OK Soutice (1 ks) =1,000 [A] 
Lokalita č.2 - Most ev.č. 126-005 (1 ks) =1,000 [B] 
Lokalita č.3 - křižovatka Májovka (1 ks) =1,000 [C] 
Celkem: A+B+C=3,000 [D]</t>
  </si>
  <si>
    <t>11204</t>
  </si>
  <si>
    <t>KÁCENÍ STROMŮ D KMENE DO 0,3M S ODSTRANĚNÍM PAŘEZŮ</t>
  </si>
  <si>
    <t>Lokalita č.1 - OK Soutice (15 ks) =15,000 [A] 
Lokalita č.2 - Most ev.č. 126-005 (28 ks) =28,000 [B] 
Lokalita č.3 - křižovatka Májovka (3 ks) =3,000 [C] 
Lokalita č.4 - před obcí Slavošov (8 ks) =8,000 [D] 
Celkem: A+B+C+D=54,000 [E]</t>
  </si>
  <si>
    <t>11241</t>
  </si>
  <si>
    <t>ÚPRAVA STROMŮ D DO 0,5M ŘEZEM VĚTVÍ</t>
  </si>
  <si>
    <t>Zdravotní ořez větví a úprava průjezdního či průchozího profilu např. pro manipulaci s materiálem v prostoru mostu ev.č. 126-005 
25=25,000 [A]</t>
  </si>
  <si>
    <t>Zahrnuje odřezání větví 1 ks stromu přesahujících do komunikace bez ohledu na způsob a použitou mechanizaci (např. plošina), bez ohledu na počet větví   
zahrnuje všechna opatření související se silničním provozem (např. provizorní dopravní značení)  
zahrnuje odvoz a likvidaci vyzískaného materiálu dle pokynů zadávací dokumentace  
průměr stromů se měří ve výšce 1,3m nad terénem.</t>
  </si>
  <si>
    <t>11242</t>
  </si>
  <si>
    <t>ÚPRAVA STROMŮ D DO 0,9M ŘEZEM VĚTVÍ</t>
  </si>
  <si>
    <t>Zdravotní ořez větví a úprava průjezdního či průchozího profilu např. pro manipulaci s materiálem v prostoru mostu ev.č. 126-005 
10=10,000 [A]</t>
  </si>
  <si>
    <t>7</t>
  </si>
  <si>
    <t>18481</t>
  </si>
  <si>
    <t>OCHRANA STROMŮ BEDNĚNÍM</t>
  </si>
  <si>
    <t>zřízení, údržba a následné odstranění</t>
  </si>
  <si>
    <t>Ochrana stromů při stavební činnosti (v. do 2 m, obvod bednění do 4x1,5m): 10*2,0*6,0=120,000 [A]</t>
  </si>
  <si>
    <t>položka zahrnuje veškerý materiál, výrobky a polotovary, včetně mimostaveništní a vnitrostaveništní dopravy (rovněž přesuny), včetně naložení a složení, případně s uložením</t>
  </si>
  <si>
    <t>SO 020</t>
  </si>
  <si>
    <t>Demolice mostu ev.č. 126-005</t>
  </si>
  <si>
    <t>Všeobecné konstrukce a práce</t>
  </si>
  <si>
    <t>014102</t>
  </si>
  <si>
    <t>R</t>
  </si>
  <si>
    <t>ULOŽENÍ ODPADU ZE STAVBY NA SKLÁDKU S OPRÁVNĚNÍM K OPĚTOVNÉMU VYUŽITÍ - RECYKLAČNÍ STŘEDISKO</t>
  </si>
  <si>
    <t>T</t>
  </si>
  <si>
    <t>17 01 01 - BETON z vybouraných konstrukcí 
17 09 04 - Směsné stavební a demoliční odpady 
pol. 96616...vybouraný vyztužený beton:   822,2 m3 * 2,5 t/m3 =2 055,500 [A] 
pol. 96615...vybouraný prostý beton: 70,5 m3 * 2,4 t/m3 =169,200 [B]  
pol. 11334...vybouraný podklad z betonu: 89 m3 * 2,4 t/m3 =213,600 [C] 
Celkem: A+B+C=2 438,300 [D]</t>
  </si>
  <si>
    <t>Položka zahrnuje: 
Náklad na uložení do recyklačního střediska či na skládku s oprávněním k opětovnému využítí dodaného typu odpadu. 
Zhotovitel doloží  platné oprávnění opravňující ho k nakládání s odpady. Dále předloží doklady o uložení tzv.Průvodku odpadu (s uvedením SPZ, množství-váhy, názvu odpadu, místo dalšího využí odpadu). Tuto průvodu odsouhlasí zástupci smluvních stran.</t>
  </si>
  <si>
    <t>014103</t>
  </si>
  <si>
    <t>nepotřebný výkopek - zemina, drny, kamení - nevhodný materiál pro další použí na této stavbě</t>
  </si>
  <si>
    <t>17 05 04 - Zemina a kamení neuvedené pod číslem 17 05 03 
pol. 12583...vykopávky:   708,1 m3 * 2,0 t/m3=1 416,200 [A]</t>
  </si>
  <si>
    <t>015760</t>
  </si>
  <si>
    <t>POPLATKY ZA LIKVIDACI ODPADŮ NEBEZPEČNÝCH - 17 06 03*  IZOLAČNÍ MATERIÁLY OBSAHUJÍCÍ NEBEZPEČNÉ LÁTKY</t>
  </si>
  <si>
    <t>pol. 97817...odstranění mostní izolace:   1081 m2 * 15 kg/m2 /1000 =16,215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</si>
  <si>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</si>
  <si>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027401</t>
  </si>
  <si>
    <t>POMOC PRÁCE ZŘÍZ NEBO ZAJIŠŤ PROVIZORNÍ MOSTY - ZŘÍZENÍ</t>
  </si>
  <si>
    <t>KPL</t>
  </si>
  <si>
    <t>provizorní přístup k jímkám sloužící pouze stavbě</t>
  </si>
  <si>
    <t>1=1,000 [A]</t>
  </si>
  <si>
    <t>zahrnuje veškeré náklady spojené s objednatelem požadovanými zařízeními</t>
  </si>
  <si>
    <t>027402</t>
  </si>
  <si>
    <t>POMOC PRÁCE ZŘÍZ NEBO ZAJIŠŤ PROVIZORNÍ MOSTY - PRONÁJEM</t>
  </si>
  <si>
    <t>MĚS</t>
  </si>
  <si>
    <t>5=5,000 [A]</t>
  </si>
  <si>
    <t>027403</t>
  </si>
  <si>
    <t>POMOC PRÁCE ZŘÍZ NEBO ZAJIŠŤ PROVIZORNÍ MOSTY - ODSTRANĚNÍ</t>
  </si>
  <si>
    <t>kompletní odstranění provizorního přístupu k jímkám sloužící pouze stavbě vč. uvedení do původního stavu, resp. dohodnutého stavu</t>
  </si>
  <si>
    <t>11334</t>
  </si>
  <si>
    <t>ODSTRANĚNÍ PODKLADU ZPEVNĚNÝCH PLOCH S CEMENT POJIVEM</t>
  </si>
  <si>
    <t>M3</t>
  </si>
  <si>
    <t>vč. odvozu a uložení na recyklační středisko</t>
  </si>
  <si>
    <t>5,15*8,0*0,35*2=28,840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</si>
  <si>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</si>
  <si>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8</t>
  </si>
  <si>
    <t>11372</t>
  </si>
  <si>
    <t>FRÉZOVÁNÍ ZPEVNĚNÝCH PLOCH ASFALTOVÝCH</t>
  </si>
  <si>
    <t>vč. odvozu a uskladnění 
POZN.: podléhá povinnému odkupu dle aktuální směrnice Zadavatele č. R-Sm-16 
Materiál není odpadem!</t>
  </si>
  <si>
    <t>frézování na mostě tl. 0,1 m: 7,0*127,3*0,1=89,110 [A] (klasifikace ZAS-T1)</t>
  </si>
  <si>
    <t>12573</t>
  </si>
  <si>
    <t>VYKOPÁVKY ZE ZEMNÍKŮ A SKLÁDEK TŘ. I</t>
  </si>
  <si>
    <t>vč. dovozu z meziskládky dle dispozic zhotovitele</t>
  </si>
  <si>
    <t>2,61*3,5*15,3*2+6,0*3,5*2*2,49+2,28*3,5*15,3*2+6,0*3,5*2*1,9=708,099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</si>
  <si>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</si>
  <si>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13173</t>
  </si>
  <si>
    <t>HLOUBENÍ JAM ZAPAŽ I NEPAŽ TŘ. I</t>
  </si>
  <si>
    <t>vč. odvozu na recyklační středisko</t>
  </si>
  <si>
    <t>(3,63+7,82)*0,5*14,38*2,58-5,7*2,58*2,58+1,8*1,8*0,5*8,3+1,8*6,0*8,3+1,27*1,27*0,5*8,3+1,27*6,0*8,3+(2,03+7,53)*0,5*14,65*2,74-4,86*2,74*2,74+0,81*8,3*6,0*2=583,547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</si>
  <si>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</si>
  <si>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17120</t>
  </si>
  <si>
    <t>ULOŽENÍ SYPANINY DO NÁSYPŮ A NA SKLÁDKY BEZ ZHUTNĚNÍ</t>
  </si>
  <si>
    <t>materiál pro jímku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</si>
  <si>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</si>
  <si>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Základy</t>
  </si>
  <si>
    <t>12</t>
  </si>
  <si>
    <t>23217</t>
  </si>
  <si>
    <t>ŠTĚTOVÉ STĚNY BERANĚNÉ Z KOVOVÝCH DÍLCŮ DOČASNÉ (HMOTNOST)</t>
  </si>
  <si>
    <t>zajištění stavebních jam pilířů a opěry I</t>
  </si>
  <si>
    <t>(4,0*(7,8*2+8,3)+4,0*15,3+(2*13,0+15,3)*4,5+5,0*(6,0+8,3)*2+4,5*15,3+5,0*(2*13,0+15,3)+5,5*(6,0+8,3)*2+4,0*(7,2*2+8,3))*0,155=156,411 [A]</t>
  </si>
  <si>
    <t>- zřízení stěny  
- opotřebení štětovnic, případně jejich ošetřování, řezání, nastavování a další úpravy  
- kleštiny, převázky. a další pomocné a doplňkové konstrukce  
- nastražení a zaberanění štětovnic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zhotovení koutových štětovnic  
- dílenská dokumentace, včetně technologického předpisu spojování,  
- dodání spojovacího materiálu,  
- zřízení  montážních  a  dilatačních  spojů,  spar, včetně potřebných úprav, vložek, opracování, očištění a ošetření,  
- jakákoliv doprava a manipulace dílců  a  montážních  sestav,  včetně  dopravy konstrukce z výrobny na stavbu,  
- montážní dokumentace včetně technologického předpisu montáže,  
- výplň, těsnění a tmelení spar a spojů,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</t>
  </si>
  <si>
    <t>13</t>
  </si>
  <si>
    <t>23668</t>
  </si>
  <si>
    <t>TĚSNĚNÍ HRADÍCÍCH STĚN ZE ZEMIN DOČASNÉ VČETNĚ ODSTRANĚNÍ</t>
  </si>
  <si>
    <t>těsněná jímka v korytě řeky</t>
  </si>
  <si>
    <t>položka zahrnuje zřízení těsnění ze zemin, jeho údržbu během trvání jeho funkce, odstranění a odvoz dle zadávací dokumentace</t>
  </si>
  <si>
    <t>14</t>
  </si>
  <si>
    <t>237171</t>
  </si>
  <si>
    <t>VYTAŽENÍ ŠTĚTOVÝCH STĚN Z KOVOVÝCH DÍLCŮ (HMOTNOST)</t>
  </si>
  <si>
    <t>vč. odvozu a uskladnění pro případné znovuvyužití dle dispozic zhotovitele</t>
  </si>
  <si>
    <t>položka zahrnuje odstranění stěn včetně odvozu a uložení na skládku</t>
  </si>
  <si>
    <t>Ostatní konstrukce a práce</t>
  </si>
  <si>
    <t>15</t>
  </si>
  <si>
    <t>9112B3</t>
  </si>
  <si>
    <t>ZÁBRADLÍ MOSTNÍ SE SVISLOU VÝPLNÍ - DEMONTÁŽ S PŘESUNEM</t>
  </si>
  <si>
    <t>M</t>
  </si>
  <si>
    <t>vč. odvozu a likvidace 
POZN.: Zhotovitel bude nakládat s odpadem, který vznikl v této položce v souladu s podmínkami uvedenými ve Směrnicích Zadavatele 
(R-Sm-16, R-Sm-42)</t>
  </si>
  <si>
    <t>2*122,0=244,000 [A]</t>
  </si>
  <si>
    <t>položka zahrnuje:  
- demontáž a odstranění zařízení  
- jeho odvoz na předepsané místo</t>
  </si>
  <si>
    <t>16</t>
  </si>
  <si>
    <t>9115C3</t>
  </si>
  <si>
    <t>SVODIDLO OCEL MOSTNÍ JEDNOSTR, ÚROVEŇ ZADRŽ H2 - DEMONTÁŽ S PŘESUNEM</t>
  </si>
  <si>
    <t>2*120=240,000 [A]</t>
  </si>
  <si>
    <t>17</t>
  </si>
  <si>
    <t>914113</t>
  </si>
  <si>
    <t>DOPRAVNÍ ZNAČKY ZÁKLADNÍ VELIKOSTI OCELOVÉ NEREFLEXNÍ - DEMONTÁŽ</t>
  </si>
  <si>
    <t>2=2,000 [A]</t>
  </si>
  <si>
    <t>Položka zahrnuje odstranění, demontáž a odklizení materiálu s odvozem na předepsané místo</t>
  </si>
  <si>
    <t>18</t>
  </si>
  <si>
    <t>914913</t>
  </si>
  <si>
    <t>SLOUPKY A STOJKY DZ Z OCEL TRUBEK ZABETON DEMONTÁŽ</t>
  </si>
  <si>
    <t>19</t>
  </si>
  <si>
    <t>914A23</t>
  </si>
  <si>
    <t>EV ČÍSLO MOSTU OCEL S FÓLIÍ TŘ.1 DEMONTÁŽ</t>
  </si>
  <si>
    <t>20</t>
  </si>
  <si>
    <t>96615</t>
  </si>
  <si>
    <t>BOURÁNÍ KONSTRUKCÍ Z PROSTÉHO BETONU</t>
  </si>
  <si>
    <t>odstranění spádového betonu na nosné konstrukci: 0,6*117,5=70,500 [A]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</si>
  <si>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</si>
  <si>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21</t>
  </si>
  <si>
    <t>96616</t>
  </si>
  <si>
    <t>BOURÁNÍ KONSTRUKCÍ ZE ŽELEZOBETONU</t>
  </si>
  <si>
    <t>zhotovitel zohlední nutnost snesení nosníků 
vč. odvozu a uložení na recyklační středisko</t>
  </si>
  <si>
    <t>6,44*2,0*4+3,24*(3,78+3,92+4,44+5,02)+3,8*(2,7+5,17+4,76+2,7)+0,97*9,6*6+1,98*9,6*2+2*3,78*0,8+2*4,65*0,8+0,44*9*22,7*5+0,82*122,0=822,248 [A]</t>
  </si>
  <si>
    <t>22</t>
  </si>
  <si>
    <t>96785</t>
  </si>
  <si>
    <t>VYBOURÁNÍ MOSTNÍCH DILATAČNÍCH ZÁVĚRŮ</t>
  </si>
  <si>
    <t>6*9,1=54,600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</si>
  <si>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</si>
  <si>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23</t>
  </si>
  <si>
    <t>967864</t>
  </si>
  <si>
    <t>VYBOURÁNÍ MOST LOŽISEK Z OCELI (OCELOLITINY)</t>
  </si>
  <si>
    <t>9*6=54,000 [A]</t>
  </si>
  <si>
    <t>24</t>
  </si>
  <si>
    <t>97817</t>
  </si>
  <si>
    <t>ODSTRANĚNÍ MOSTNÍ IZOLACE</t>
  </si>
  <si>
    <t>9,2*117,5=1 081,000 [A]</t>
  </si>
  <si>
    <t>SO 101</t>
  </si>
  <si>
    <t>Komunikace a odvodnění Soutice</t>
  </si>
  <si>
    <t>POPLATKY ZA SKLÁDKU</t>
  </si>
  <si>
    <t>pol. 11313...vybourání asfaltový materiál (kusový, z odbourání krajů) bez PAU: 5,000 m3 * 2,4 t/m3 =12,000 [A]</t>
  </si>
  <si>
    <t>zahrnuje veškeré poplatky provozovateli skládky související s uložením odpadu na skládce.</t>
  </si>
  <si>
    <t>17 01 01 - BETON z vybouraných konstrukcí 
17 09 04 - Směsné stavební a demoliční odpady 
pol. 96715...vybouraný beton - 20 m3 * 2,4 t/m3 =48,000 [A]</t>
  </si>
  <si>
    <t>17 05 04 - Zemina a kamení neuvedené pod číslem 17 05 03 
pol. 12273 - pol. 171101...odkopávky bez zpětného násypu - 888,791 m3 - 440,000 m3 * 2,0 t/m3=8,791 [A] 
pol. 12931...zemina z čištění příkopů - 1016,615 m * 0,2 m2 * 2,0 t/m3 *0,9=365,981 [B] 
pol. 129958...zemina z čištění propustků - 20 m * 0,2 m2 * 2,0 t/m3 *0,9=7,200 [C] 
pol. 11332...vybouraný podklad z kameniva - 16,0 m3 * 2,0 t/m3 =32,000 [D] 
pol. 14173 ...protlačování potrubí - 0,4 m2 * 42,0 m * 2,0 t/m3 =33,600 [E] 
Celkem: A+B+C+D+E=447,572 [F]</t>
  </si>
  <si>
    <t>015190</t>
  </si>
  <si>
    <t>POPLATKY ZA LIKVIDACI ODPADŮ NEKONTAMINOVANÝCH - 17 02 03  PLASTY</t>
  </si>
  <si>
    <t>912283...směrové sloupky:   37 ks * 1,5 kg /1000 =0,056 [A]</t>
  </si>
  <si>
    <t>015510</t>
  </si>
  <si>
    <t>K</t>
  </si>
  <si>
    <t>POPLATKY ZA LIKVIDACI ODPADŮ NEBEZPEČNÝCH - 17 05 07*  LOKÁLNĚ ZNEČIŠTĚNÝ ŠTĚRK A ZEMINA</t>
  </si>
  <si>
    <t>pol. 12931...zemina z čištění příkopů - 1016,615 m * 0,2 m2 * 2,0 t/m3 * 0,1=40,665 [A] 
pol. 129958...zemina z čištění propustků - 20 m * 0,2 m2 * 2,0 t/m3 *0,1=0,800 [B] 
Celkem: A+B=41,465 [C]</t>
  </si>
  <si>
    <t>Pročištění vtoku a výtoku o propustků od souvislého porostu křovin průměru do 20 cm 
20=20,000 [A]</t>
  </si>
  <si>
    <t>odstranění větví zakrývajících DZ 
4 ks =4,000 [A]</t>
  </si>
  <si>
    <t>Položka zahrnuje:   
- odřezání větví 1 ks stromu přesahujících do komunikace bez ohledu na způsob a použitou mechanizaci (např. plošina), bez ohledu na počet větví   
- všechna opatření související se silničním provozem (např. provizorní dopravní značení)  
- odvoz a likvidaci vyzískaného materiálu dle pokynů zadávací dokumentace  
Položka nezahrnuje:  
- x  
Způsob měření:  
- průměr stromů se měří ve výšce 1,3m nad terénem.</t>
  </si>
  <si>
    <t>11313</t>
  </si>
  <si>
    <t>ODSTRANĚNÍ KRYTU ZPEVNĚNÝCH PLOCH S ASFALTOVÝM POJIVEM</t>
  </si>
  <si>
    <t>vč. odvozu a uložení na trvalou skládku</t>
  </si>
  <si>
    <t>vybourání asfaltových vrstev v rozjezdech cest (klasifikace ZAS-T1): 5,000 m3=5,000 [A]</t>
  </si>
  <si>
    <t>11332</t>
  </si>
  <si>
    <t>ODSTRANĚNÍ PODKLADŮ ZPEVNĚNÝCH PLOCH Z KAMENIVA NESTMELENÉHO</t>
  </si>
  <si>
    <t>16,000 m3=16,000 [A]</t>
  </si>
  <si>
    <t>11354</t>
  </si>
  <si>
    <t>ODSTRANĚNÍ OBRUB Z KRAJNÍKŮ</t>
  </si>
  <si>
    <t>vč. odvozu 
POZN.: Zhotovitel bude nakládat s odpadem, který vznikl v této položce v souladu s podmínkami uvedenými ve Směrnicích Zadavatele 
(R-Sm-16, R-Sm-42)</t>
  </si>
  <si>
    <t>odstranění žulového obrubníku v rozejzdu do osady Kopečky: 33 m =33,000 [A]</t>
  </si>
  <si>
    <t>A</t>
  </si>
  <si>
    <t>Frézování tl. 100 mm - hlavní trasa (klasifikace ZAS-T1): 7343,387 m2 * 0,1 m =734,339 [A] 
Frézování tl. 90 mm - rozjezdy + ostatní (klasifikace ZAS-T1): 460 m2 * 0,09 m =41,400 [B] 
Frézování částí krytu mezi fázemi prováděnými po polovinách (klasifikace ZAS-T1): 5,056 m3 =5,056 [C] 
Celkem: A+B+C=780,795 [D]</t>
  </si>
  <si>
    <t>B</t>
  </si>
  <si>
    <t>vč. odvozu a uskladnění 
POZN.: podléhá povinnému odkupu dle aktuální směrnice Zadavatele č. R-Sm-16 
Materiál není odpadem! 
POZN.: Rozsah druhotného frézování bude odsouhlasen objednatelem a TDI !</t>
  </si>
  <si>
    <t>Druhotné frézování tl. 60 mm (klasifikace ZAS-T1): 7343,387 m2 *0,06 m *0,15 % =66,090 [A]</t>
  </si>
  <si>
    <t>Položka zahrnuje:  
- veškerou manipulaci s vybouranou sutí a s vybouranými hmotami vč. uložení na skládku.   
Položka nezahrnuje:  
-  poplatek za skládku, který se vykazuje v položce 0141** (s výjimkou malého množství bouraného materiálu, kde je možné poplatek zahrnout do jednotkové ceny bourání – tento fakt musí být uveden v doplňujícím textu k položce).</t>
  </si>
  <si>
    <t>12110</t>
  </si>
  <si>
    <t>SEJMUTÍ ORNICE NEBO LESNÍ PŮDY</t>
  </si>
  <si>
    <t>vč. odvozu na meziskládku dle dispozic zhotovitele</t>
  </si>
  <si>
    <t>Sejmutí humózní vrstvy v tloušťce 0,1 m: 2574,874 m2 *0,1 m =257,487 [A]</t>
  </si>
  <si>
    <t>položka zahrnuje sejmutí ornice bez ohledu na tloušťku vrstvy a její vodorovnou dopravu  
nezahrnuje uložení na trvalou skládku</t>
  </si>
  <si>
    <t>12273</t>
  </si>
  <si>
    <t>ODKOPÁVKY A PROKOPÁVKY OBECNÉ TŘ. I</t>
  </si>
  <si>
    <t>vč. odvozu na recyklační středisko 
POZN.: Možnost použití vytěžených materiálů zpět do konstrukce posoudí odpovědný geotechnik v průběhu provádění stavební činnosti dle konkrétních podmínek na stavbě.</t>
  </si>
  <si>
    <t>Výkop dle výpočtu kubatur a ploch: 888,791=888,791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</si>
  <si>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</si>
  <si>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vč. dovozu z meziskládky dle dispozic zhotovitele 
POZN.: Předpoklad využití 100% sejmuté humózní vrstvy</t>
  </si>
  <si>
    <t>Potřeba ornice - 2574,874 * 0,1=257,487 [A] 
Násyp - 440=440,000 [B] 
Celkem: A+B=697,487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</si>
  <si>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</si>
  <si>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12931</t>
  </si>
  <si>
    <t>ČIŠTĚNÍ PŘÍKOPŮ OD NÁNOSU DO 0,25M3/M</t>
  </si>
  <si>
    <t>vč. odvozu a uložení na recyklační středisko / trvalou skládku dle dispozic zhotovitele</t>
  </si>
  <si>
    <t>rozsah čištění = 0,2 m3 / m 
1016,615=1 016,615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</si>
  <si>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</si>
  <si>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129958</t>
  </si>
  <si>
    <t>ČIŠTĚNÍ POTRUBÍ DN DO 600MM</t>
  </si>
  <si>
    <t>20=20,000 [A]</t>
  </si>
  <si>
    <t>14173</t>
  </si>
  <si>
    <t>PROTLAČOVÁNÍ POTRUBÍ Z PLAST HMOT DN DO 200MM</t>
  </si>
  <si>
    <t>podvrt DN 150 + chránička + zaslepení 
3 * 14,0 m =42,000 [A]</t>
  </si>
  <si>
    <t>položka zahrnuje dodávku protlačovaného potrubí a veškeré pomocné práce (startovací zařízení, startovací a cílová jáma, opěrné a vodící bloky a pod.)</t>
  </si>
  <si>
    <t>171101</t>
  </si>
  <si>
    <t>ULOŽENÍ SYPANINY DO NÁSYPŮ SE ZHUTNĚNÍM DO 95% PS</t>
  </si>
  <si>
    <t>Předpoklad 100% vytříděný materiál z odkopávek 
POZN.: Možnost použití vytěžených materiálů zpět do konstrukce násypu posoudí odpovědný geotechnik v průběhu provádění stavební činnosti dle konkrétních podmínek na stavbě.</t>
  </si>
  <si>
    <t>zřízení násypu u mostu ev.č. 126-005 - těleso násypu: 440,000 m3 =440,000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</si>
  <si>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</si>
  <si>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odkopávky - 888,791 m3 =888,791 [A] 
zemina z čištění příkopů - 1016,615 m * 0,2 m2 =203,323 [B] 
zemina z čištění propustků - 4,0 m3 =4,000 [C] 
ornice - 2574,874 m2 * 0,1 m =257,487 [D] 
Celkem: A+B+C+D=1 353,601 [E]</t>
  </si>
  <si>
    <t>17180</t>
  </si>
  <si>
    <t>ULOŽENÍ SYPANINY DO NÁSYPŮ Z NAKUPOVANÝCH MATERIÁLŮ</t>
  </si>
  <si>
    <t>Předpoklad 100% nakupovaný materiál 
POZN.: Možnost použití vytěžených materiálů zpět do aktivní zóny konstrukce vozovky posoudí odpovědný geotechnik v průběhu provádění stavební činnosti dle konkrétních podmínek na stavbě.</t>
  </si>
  <si>
    <t>zřízení násypu u mostu ev.č. 126-005 - aktivní zóna 100% PS 
100,000 m3 =100,000 [A]</t>
  </si>
  <si>
    <t>položka zahrnuje: 
- kompletní provedení zemní konstrukce (násypového tělesa včetně aktivní zóny)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</si>
  <si>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</si>
  <si>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</si>
  <si>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Předpoklad 100% nakupovaný materiál 
POZN.: Možnost použití vytěžených materiálů zpět do konstrukce násypů a dosypávek posoudí odpovědný geotechnik v průběhu provádění stavební činnosti dle konkrétních podmínek na stavbě.</t>
  </si>
  <si>
    <t>336,822=336,822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</si>
  <si>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</si>
  <si>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</si>
  <si>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</si>
  <si>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Předpoklad 100% nakupovaný materiál 
POZN.: Možnost použití vytěžených materiálů zpět do zásypů posoudí odpovědný geotechnik v průběhu provádění stavební činnosti dle konkrétních podmínek na stavbě.</t>
  </si>
  <si>
    <t>Sjezdy: (28,0-16,0) m3 =12,000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</si>
  <si>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</si>
  <si>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</si>
  <si>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</si>
  <si>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Sjezdy (podsyp/obsyp/zásyp štěrkopískem): 4 ks * 8 m * 0,5 m2 =16,000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</si>
  <si>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   
Způsob měření:  
- zemina vytlačená potrubím o DN 180mm se od kubatury obsypů neodečítá</t>
  </si>
  <si>
    <t>25</t>
  </si>
  <si>
    <t>18110</t>
  </si>
  <si>
    <t>ÚPRAVA PLÁNĚ SE ZHUTNĚNÍM V HORNINĚ TŘ. I</t>
  </si>
  <si>
    <t>650=650,000 [A]</t>
  </si>
  <si>
    <t>položka zahrnuje úpravu pláně včetně vyrovnání výškových rozdílů. Míru zhutnění určuje projekt.</t>
  </si>
  <si>
    <t>26</t>
  </si>
  <si>
    <t>18130</t>
  </si>
  <si>
    <t>ÚPRAVA PLÁNĚ BEZ ZHUTNĚNÍ</t>
  </si>
  <si>
    <t>Ohumusování v tl. 0,1 m - příprava plochy ( svahování, vyrovnání): 2564,760 =2 564,760 [A]</t>
  </si>
  <si>
    <t>položka zahrnuje úpravu pláně včetně vyrovnání výškových rozdílů</t>
  </si>
  <si>
    <t>27</t>
  </si>
  <si>
    <t>18221</t>
  </si>
  <si>
    <t>ROZPROSTŘENÍ ORNICE VE SVAHU V TL DO 0,10M</t>
  </si>
  <si>
    <t>převažující svah - přilehlé plochy, příkopy</t>
  </si>
  <si>
    <t>Vrstva pro zatravnění tl. 0,1 m: 2564,760 m2 =2 564,760 [A] 
Rozprostření přebytku ornice tl. 0,1 m: 10,114 m2 =10,114 [B] 
Celkem: A+B=2 574,874 [C]</t>
  </si>
  <si>
    <t>položka zahrnuje:  
nutné přemístění ornice z dočasných skládek vzdálených do 50m  
rozprostření ornice v předepsané tloušťce ve svahu přes 1:5</t>
  </si>
  <si>
    <t>28</t>
  </si>
  <si>
    <t>18242</t>
  </si>
  <si>
    <t>ZALOŽENÍ TRÁVNÍKU HYDROOSEVEM NA ORNICI</t>
  </si>
  <si>
    <t>Položka zahrnuje:  
- dodání předepsané travní směsi, hydroosev na ornici, zalévání, první pokosení, to vše bez ohledu na sklon terénu  
Položka nezahrnuje:  
- x</t>
  </si>
  <si>
    <t>29</t>
  </si>
  <si>
    <t>18247</t>
  </si>
  <si>
    <t>OŠETŘOVÁNÍ TRÁVNÍKU</t>
  </si>
  <si>
    <t>Péče o zatravněné plochy do předání správci: 2574,874 m2=2 574,874 [A]</t>
  </si>
  <si>
    <t>Zahrnuje pokosení se shrabáním, naložení shrabků na dopravní prostředek, s odvozem a se složením, to vše bez ohledu na sklon terénu 
zahrnuje nutné zalití a hnojení</t>
  </si>
  <si>
    <t>Vodorovné konstrukce</t>
  </si>
  <si>
    <t>30</t>
  </si>
  <si>
    <t>45131A</t>
  </si>
  <si>
    <t>ZK</t>
  </si>
  <si>
    <t>PODKLADNÍ A VÝPLŇOVÉ VRSTVY Z PROSTÉHO BETONU C20/25</t>
  </si>
  <si>
    <t>Sjezdy - podklad pod dlažbu z lomového kamene tl. 0,2 m: 4*14,5*0,2=11,600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</si>
  <si>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nátěrů zabraňujících soudržnosti betonu a bednění,  
- podpěrné  konstr. (skruže) a lešení všech druhů pro bednění,  vč. ochranných a bezpečnostních opatření a základů těchto konstrukcí a lešení,  
- vytvoření kotevních čel, kapes, nálitků a sedel, zřízení  všech  požadovaných  otvorů, 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  
Položka nezahrnuje:  
- x</t>
  </si>
  <si>
    <t>31</t>
  </si>
  <si>
    <t>465512</t>
  </si>
  <si>
    <t>DLAŽBY Z LOMOVÉHO KAMENE NA MC</t>
  </si>
  <si>
    <t>Sjezdy tl. 0,2 m, vč. vyspárování: 4*14,5*0,2=11,600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</si>
  <si>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</si>
  <si>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</si>
  <si>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32</t>
  </si>
  <si>
    <t>56332</t>
  </si>
  <si>
    <t>VOZOVKOVÉ VRSTVY ZE ŠTĚRKODRTI TL. DO 100MM</t>
  </si>
  <si>
    <t>Rozjezdy nezpevněných polních cest - ŠDB 0/32 tl. 100 mm: 123=123,000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</si>
  <si>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</si>
  <si>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33</t>
  </si>
  <si>
    <t>56334</t>
  </si>
  <si>
    <t>VOZOVKOVÉ VRSTVY ZE ŠTĚRKODRTI TL. DO 200MM</t>
  </si>
  <si>
    <t>Sjezdy - ŠDB 0/32 tl. 200 mm 
60=60,000 [A]</t>
  </si>
  <si>
    <t>34</t>
  </si>
  <si>
    <t>56363</t>
  </si>
  <si>
    <t>VOZOVKOVÉ VRSTVY Z RECYKLOVANÉHO MATERIÁLU TL DO 150MM</t>
  </si>
  <si>
    <t>Rozjezdy polních cest a ve sjezdech - R-mat tl 120 mm: 180=180,000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</si>
  <si>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</si>
  <si>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35</t>
  </si>
  <si>
    <t>56962</t>
  </si>
  <si>
    <t>ZPEVNĚNÍ KRAJNIC Z RECYKLOVANÉHO MATERIÁLU TL DO 100MM</t>
  </si>
  <si>
    <t>Recyklát 0/22 tl. 100 mm: 1684,174=1 684,174 [A]</t>
  </si>
  <si>
    <t>36</t>
  </si>
  <si>
    <t>572113</t>
  </si>
  <si>
    <t>INFILTRAČNÍ POSTŘIK Z EMULZE DO 0,5KG/M2</t>
  </si>
  <si>
    <t>PI-C v mn. 0,45 kg/m2 
Postřiky jsou uváděny v množství zbytkového pojiva po vyštěpení</t>
  </si>
  <si>
    <t>11491,924=11 491,924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</si>
  <si>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</si>
  <si>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37</t>
  </si>
  <si>
    <t>572213</t>
  </si>
  <si>
    <t>SPOJOVACÍ POSTŘIK Z EMULZE DO 0,5KG/M2</t>
  </si>
  <si>
    <t>PS-C v mn. 0,35 kg/m2 
Postřiky jsou uváděny v množství zbytkového pojiva po vyštěpení</t>
  </si>
  <si>
    <t>16933,707=16 933,707 [A]</t>
  </si>
  <si>
    <t>38</t>
  </si>
  <si>
    <t>572541</t>
  </si>
  <si>
    <t>JEDNOVRSTVÝ ASFALTOVÝ NÁTĚR DO 2,0KG/M2 S DVOJITÝM PODRCENÍM</t>
  </si>
  <si>
    <t>Sjezdy 
60,0=60,000 [A]</t>
  </si>
  <si>
    <t>- dodání všech předepsaných materiálů pro nátěry v předepsaném množství  
- provedení dle předepsaného technologického předpisu  
- zřízení vrstvy bez rozlišení šířky, pokládání vrstvy po etapách  
- úpravu napojení, ukončení</t>
  </si>
  <si>
    <t>39</t>
  </si>
  <si>
    <t>574A04</t>
  </si>
  <si>
    <t>ASFALTOVÝ BETON PRO OBRUSNÉ VRSTVY ACO 11+</t>
  </si>
  <si>
    <t>POZN.: Fakturace bude probíhat na základě skutečnosti. Pro fakturaci bude provedeno přesné zaměření každé asfaltové vrstvy zvlášť (včetně tloušťky) v souladu s TKP 1.</t>
  </si>
  <si>
    <t>ACO 11+, tl. 40 mm 
7826,899 m2 * 0,04 m =313,076 [A]</t>
  </si>
  <si>
    <t>Položka zahrnuje:  
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Položka nezahrnuje:  
- postřiky, nátěry  
- těsnění podél obrubníků, dilatačních zařízení, odvodňovacích proužků, odvodňovačů, vpustí, šachet a pod.</t>
  </si>
  <si>
    <t>40</t>
  </si>
  <si>
    <t>574C06</t>
  </si>
  <si>
    <t>ASFALTOVÝ BETON PRO LOŽNÍ VRSTVY ACL 16+, 16S</t>
  </si>
  <si>
    <t>ACL 16+, tl. 50 mm 
8005,299 m2 * 0,05 m=400,265 [A]</t>
  </si>
  <si>
    <t>41</t>
  </si>
  <si>
    <t>574E07</t>
  </si>
  <si>
    <t>ASFALTOVÝ BETON PRO PODKLADNÍ VRSTVY ACP 22+, 22S</t>
  </si>
  <si>
    <t>ACP 22+ tl. 70 mm...7701,819 m2 * 0,07 m=539,127 [A] 
ACP 22+ tl. 60 mm (druhotné vyplnění po odfrézování)...1101,508 m2 * 0,06 m =66,090 [B] 
ACP 22+ (vyrovnávka sklonu)...98,703 m3 =98,703 [C] 
Celkem: A+B+C=703,920 [D]</t>
  </si>
  <si>
    <t>42</t>
  </si>
  <si>
    <t>57621</t>
  </si>
  <si>
    <t>POSYP KAMENIVEM DRCENÝM 5KG/M2</t>
  </si>
  <si>
    <t>Sjezdy: 60,0=60,000 [A]</t>
  </si>
  <si>
    <t>- dodání kameniva předepsané kvality a zrnitosti  
- posyp předepsaným množstvím</t>
  </si>
  <si>
    <t>43</t>
  </si>
  <si>
    <t>58910</t>
  </si>
  <si>
    <t>VÝPLŇ SPAR ASFALTEM</t>
  </si>
  <si>
    <t>výplň po řezání podélných a příčných spar, u vpustí, poklopů, obrubníků a na přechodu materiálů: 1396=1 396,000 [A]</t>
  </si>
  <si>
    <t>položka zahrnuje:  
- dodávku předepsaného materiálu  
- vyčištění a výplň spar tímto materiálem</t>
  </si>
  <si>
    <t>44</t>
  </si>
  <si>
    <t>9113A1</t>
  </si>
  <si>
    <t>SVODIDLO OCEL SILNIČ JEDNOSTR, ÚROVEŇ ZADRŽ N1, N2 - DODÁVKA A MONTÁŽ</t>
  </si>
  <si>
    <t>vč. výškových náběhů a napojení na jiný typ svodidla, které nejsou zahrnuty do délky 
vč. případné montáže a demontáže reflexního pásku v prohybu svodidla</t>
  </si>
  <si>
    <t>385 m =385,000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</si>
  <si>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</si>
  <si>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45</t>
  </si>
  <si>
    <t>9113A3</t>
  </si>
  <si>
    <t>SVODIDLO OCEL SILNIČ JEDNOSTR, ÚROVEŇ ZADRŽ N1, N2 - DEMONTÁŽ S PŘESUNEM</t>
  </si>
  <si>
    <t>482 m =482,000 [A]</t>
  </si>
  <si>
    <t>46</t>
  </si>
  <si>
    <t>9113B1</t>
  </si>
  <si>
    <t>SVODIDLO OCEL SILNIČ JEDNOSTR, ÚROVEŇ ZADRŽ H1 -DODÁVKA A MONTÁŽ</t>
  </si>
  <si>
    <t>222 m =222,000 [A]</t>
  </si>
  <si>
    <t>47</t>
  </si>
  <si>
    <t>91228</t>
  </si>
  <si>
    <t>SMĚROVÉ SLOUPKY Z PLAST HMOT VČETNĚ ODRAZNÉHO PÁSKU</t>
  </si>
  <si>
    <t>Z 11a, Z 11b - 61=61,000 [A] 
Z 11c, Z 11d - 4=4,000 [B] 
Celkem: A+B=65,000 [C]</t>
  </si>
  <si>
    <t>položka zahrnuje:  
- dodání a osazení sloupku včetně nutných zemních prací  
- vnitrostaveništní a mimostaveništní doprava  
- odrazky plastové nebo z retroreflexní fólie</t>
  </si>
  <si>
    <t>48</t>
  </si>
  <si>
    <t>912283</t>
  </si>
  <si>
    <t>SMĚROVÉ SLOUPKY Z PLAST HMOT - DEMONTÁŽ A ODVOZ</t>
  </si>
  <si>
    <t>37=37,000 [A]</t>
  </si>
  <si>
    <t>položka zahrnuje demontáž stávajícího sloupku, jeho odvoz do skladu nebo na skládku</t>
  </si>
  <si>
    <t>49</t>
  </si>
  <si>
    <t>91238</t>
  </si>
  <si>
    <t>SMĚROVÉ SLOUPKY Z PLAST HMOT - NÁSTAVCE NA SVODIDLA VČETNĚ ODRAZNÉHO PÁSKU</t>
  </si>
  <si>
    <t>14=14,000 [A]</t>
  </si>
  <si>
    <t>50</t>
  </si>
  <si>
    <t>914131</t>
  </si>
  <si>
    <t>DOPRAVNÍ ZNAČKY ZÁKLADNÍ VELIKOSTI OCELOVÉ FÓLIE TŘ 2 - DODÁVKA A MONTÁŽ</t>
  </si>
  <si>
    <t>pozink, střední (základní) velikost</t>
  </si>
  <si>
    <t>výpis nově osazených značek podle označení viz výpočet kubatur a ploch DZ</t>
  </si>
  <si>
    <t>položka zahrnuje:  
- dodávku a montáž značek v požadovaném provedení</t>
  </si>
  <si>
    <t>51</t>
  </si>
  <si>
    <t>914133</t>
  </si>
  <si>
    <t>DOPRAVNÍ ZNAČKY ZÁKLADNÍ VELIKOSTI OCELOVÉ FÓLIE TŘ 2 - DEMONTÁŽ</t>
  </si>
  <si>
    <t>výpis odstraněných značek podle označení viz výpočet kubatur a ploch DZ</t>
  </si>
  <si>
    <t>52</t>
  </si>
  <si>
    <t>914521</t>
  </si>
  <si>
    <t>DOPRAV ZNAČ VELKOPLOŠ OCEL LAMELY FÓLIE TŘ 2 - DOD A MONT</t>
  </si>
  <si>
    <t>IS9b - 2,2 * 3,5 =7,700 [A] 
IS9b - 2,6 * 3,5 =9,100 [B] 
Celkem: A+B=16,800 [C]</t>
  </si>
  <si>
    <t>53</t>
  </si>
  <si>
    <t>914921</t>
  </si>
  <si>
    <t>SLOUPKY A STOJKY DOPRAVNÍCH ZNAČEK Z OCEL TRUBEK DO PATKY - DODÁVKA A MONTÁŽ</t>
  </si>
  <si>
    <t>D 70 mm, pozink</t>
  </si>
  <si>
    <t>výpis podle označení viz výpočet kubatur a ploch DZ</t>
  </si>
  <si>
    <t>položka zahrnuje:  
- sloupky a upevňovací zařízení včetně jejich osazení (betonová patka, zemní práce)</t>
  </si>
  <si>
    <t>54</t>
  </si>
  <si>
    <t>914923</t>
  </si>
  <si>
    <t>SLOUPKY A STOJKY DZ Z OCEL TRUBEK DO PATKY DEMONTÁŽ</t>
  </si>
  <si>
    <t>55</t>
  </si>
  <si>
    <t>914981</t>
  </si>
  <si>
    <t>SLOUPKY A STOJKY DZ Z PŘÍHRAD KONSTR DOD A MONTÁŽ</t>
  </si>
  <si>
    <t>4=4,000 [A]</t>
  </si>
  <si>
    <t>56</t>
  </si>
  <si>
    <t>915111</t>
  </si>
  <si>
    <t>VODOROVNÉ DOPRAVNÍ ZNAČENÍ BARVOU HLADKÉ - DODÁVKA A POKLÁDKA</t>
  </si>
  <si>
    <t>1. fáze VDZ, vč. předznačení (vč. příp. vyznačení operativního místa pro realizaci VDZ za provozu, dle TP 66)</t>
  </si>
  <si>
    <t>V1a (0,125) - 87,6 m2 =87,600 [A] 
V2b (3/1,5/0,125) - 44,2 m2 =44,200 [B] 
V2b (1,5/1,5/0,125) - 7,2 m2 =7,200 [C] 
V2b (1,5/1,5/0,25) - 1,3 m2 =1,300 [D] 
V4 (0,125) - 280 m2 =280,000 [E] 
V4 (0,25) - 65,5 m2 =65,500 [F] 
Celkem: A+B+C+D+E+F=485,800 [G]</t>
  </si>
  <si>
    <t>položka zahrnuje:  
- dodání a pokládku nátěrového materiálu (měří se pouze natíraná plocha)  
- předznačení a reflexní úpravu</t>
  </si>
  <si>
    <t>57</t>
  </si>
  <si>
    <t>915211</t>
  </si>
  <si>
    <t>VODOROVNÉ DOPRAVNÍ ZNAČENÍ PLASTEM HLADKÉ - DODÁVKA A POKLÁDKA</t>
  </si>
  <si>
    <t>2. fáze VDZ (vč. příp. vyznačení operativního místa pro realizaci VDZ za provozu, dle TP 66)</t>
  </si>
  <si>
    <t>58</t>
  </si>
  <si>
    <t>9183B3</t>
  </si>
  <si>
    <t>PROPUSTY Z TRUB DN 400MM PLASTOVÝCH</t>
  </si>
  <si>
    <t>Korug. PP-B Trouby, DN 400, SN 12, vč. šikmého seříznutí potrubí na vtoku a výtoku</t>
  </si>
  <si>
    <t>Sjezdy: 4*8=32,000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</si>
  <si>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</si>
  <si>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59</t>
  </si>
  <si>
    <t>919113</t>
  </si>
  <si>
    <t>ŘEZÁNÍ ASFALTOVÉHO KRYTU VOZOVEK TL DO 150MM</t>
  </si>
  <si>
    <t>řezání podélných a příčných spar, u vpustí, poklopů, obrubníků a na přechodu materiálů: 1396=1 396,000 [A]</t>
  </si>
  <si>
    <t>položka zahrnuje řezání vozovkové vrstvy v předepsané tloušťce, včetně spotřeby vody</t>
  </si>
  <si>
    <t>60</t>
  </si>
  <si>
    <t>96715</t>
  </si>
  <si>
    <t>VYBOURÁNÍ ČÁSTÍ KONSTRUKCÍ BETON</t>
  </si>
  <si>
    <t>Sjezdy 
4*5=20,000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</si>
  <si>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</si>
  <si>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102</t>
  </si>
  <si>
    <t>Komunikace a odvodnění Zruč nad Sázavou</t>
  </si>
  <si>
    <t>pol. 11313...vybouraný asfaltový materiál (kusový, z odbourání krajů) bez PAU - 12,495 m3 * 2,4 t/m3 =29,988 [A] 
pol. 577A1...vybouraný asfaltový materiál (výsprava trhlin) bez PAU - 80 m *0,02*0,04 m2 * 2,4 t/m3 =0,154 [B] 
Celkem: A+B=30,142 [C]</t>
  </si>
  <si>
    <t>17 01 01 - BETON z vybouraných konstrukcí 
17 09 04 - Směsné stavební a demoliční odpady 
pol. 96715...vybouraný beton - 34,400 m3 * 2,4 t/m3 =82,560 [A]</t>
  </si>
  <si>
    <t>17 05 04 - Zemina a kamení neuvedené pod číslem 17 05 03 
pol. 12273...odkopávky - 1086,953 m3 * 2,0 t/m3=2 173,906 [A] 
pol. 12273...výkop pro sanaci - 10020,555 m2 * 0,3 m * 2,0 t/m3=6 012,333 [B] 
pol. 12931...zemina z čištění příkopů - 694,355 m * 0,2 m2 * 2,0 t/m3*0,9=249,968 [C] 
pol. 212625...výkop rýhy pro trativody - 1871,100 m * 0,2 m2 * 2,0 t/m3=748,440 [D] 
pol. 11332...vybouraný podklad z kameniva - 2684,509 m3 * 2,0 t/m3 =5 369,018 [E] 
pol. 14173 ...protlačování potrubí - 0,4 m2 * 56,0 m * 2,0 t/m3 =44,800 [F] 
Celkem: A+B+C+D+E+F=14 598,465 [G]</t>
  </si>
  <si>
    <t>912283...směrové sloupky:   3 ks * 1,5 kg /1000 =0,005 [A]</t>
  </si>
  <si>
    <t>pol. 12931...zemina z čištění příkopů - 694,355 m * 0,2 m2 * 2,0 t/m3*0,1=27,774 [A]</t>
  </si>
  <si>
    <t>odstranění větví zakrývajících DZ 
2 ks =2,000 [A]</t>
  </si>
  <si>
    <t>vybourání asfaltových vrstev v rozjezdech cest (klasifikace ZAS-T1): 12,495 m3=12,495 [A]</t>
  </si>
  <si>
    <t>11317</t>
  </si>
  <si>
    <t>ODSTRAN KRYTU ZPEVNĚNÝCH PLOCH Z DLAŽEB KOSTEK</t>
  </si>
  <si>
    <t>odstranění silniční přídlažby ve 2. části a v křižovtace sil. II/126 a II/336: 660*0,20*0,10=13,200 [A]</t>
  </si>
  <si>
    <t>11318</t>
  </si>
  <si>
    <t>ODSTRANĚNÍ KRYTU ZPEVNĚNÝCH PLOCH Z DLAŽDIC</t>
  </si>
  <si>
    <t>POZN.: předpoklad využití 100 % původní zámkové dlažy na přeskládání v původním místě!</t>
  </si>
  <si>
    <t>úprava dlažby ve dvou sjezdech na stávající stav: 20,0 m2 * 0,08 m =1,600 [A]</t>
  </si>
  <si>
    <t>2684,509 m3=2 684,509 [A]</t>
  </si>
  <si>
    <t>Frézování tl. 200 mm - 1. a 3. část - hlavní trasa (klasifikace ZAS-T1): 8799,198 m2 * 0,2 m =1 759,840 [A]  
Frézování tl. 90 mm - 2. část - hlavní trasa (klasifikace ZAS-T1): 2189,093 m2 * 0,09 m =197,018 [B]  
Frézování tl. 90 mm - rozjezdy + ostatní (klasifikace ZAS-T1): 1676,000 m2 * 0,09 m =150,840 [C]  
Frézování částí krytu mezi fázemi prováděnými po polovinách (klasifikace ZAS-T1): 1,349 m3 =1,349 [D] 
Celkem: A+B+C+D=2 109,047 [E]</t>
  </si>
  <si>
    <t>Druhotné frézování tl. 60 mm (klasifikace ZAS-T1): 2189,093 m2 *0,06 m *0,15 % =19,702 [A]</t>
  </si>
  <si>
    <t>Sejmutí humózní vrstvy v tloušťce 0,1 m: 2076,713 m2 *0,1 m =207,671 [A]</t>
  </si>
  <si>
    <t>Výkop dle výpočtu kubatur a ploch: 
odkopávky - silniční těleso: 1086,953 =1 086,953 [A] 
výkop pro sanaci: 10020,555 m2 * 0,3 m =3 006,167 [B] 
Celkem: A+B=4 093,120 [C]</t>
  </si>
  <si>
    <t>Potřeba ornice - 195,411 m3 =195,411 [A]</t>
  </si>
  <si>
    <t>rozsah čištění = 0,2 m3 / m 
694,355=694,355 [A]</t>
  </si>
  <si>
    <t>podvrt DN 150 + chránička + zaslepení 
4 * 14,0 m =56,000 [A]</t>
  </si>
  <si>
    <t>odkopávky - 1086,953 m3 =1 086,953 [A] 
výkop pro sanaci - 3006,167 m3 =3 006,167 [B] 
zemina z čištění příkopů - 694,355 m * 0,2 m2 =138,871 [C]  
trativody - 312,913 m3 =312,913 [D] 
ornice - 195,411 m3 =195,411 [E] 
Celkem: A+B+C+D+E=4 740,315 [F]</t>
  </si>
  <si>
    <t>silniční těleso: 334,500=334,500 [A]</t>
  </si>
  <si>
    <t>282,261=282,261 [A]</t>
  </si>
  <si>
    <t>Sjezdy: (29,0-25,0) m3 =4,000 [A]</t>
  </si>
  <si>
    <t>Sjezdy (podsyp/obsyp/zásyp štěrkopískem): 50 m * 0,5 m2 =25,000 [A]</t>
  </si>
  <si>
    <t>11040,631=11 040,631 [A]</t>
  </si>
  <si>
    <t>Ohumusování v tl. 0,1 m - příprava plochy ( svahování, vyrovnání):  1954,105 =1 954,105 [A]</t>
  </si>
  <si>
    <t>Vrstva pro zatravnění tl. 0,1 m:1930,935 m2 =1 930,935 [A] 
Rozprostření přebytku ornice tl. 0,1 m 23,170 m2 =23,170 [B] 
Celkem: A+B=1 954,105 [C]</t>
  </si>
  <si>
    <t>Vrstva pro zatravnění tl. 0,1 m: 1930,935 m2 =1 930,935 [A] 
Rozprostření přebytku ornice tl. 0,1 m: 23,170 m2 =23,170 [B] 
Celkem: A+B=1 954,105 [C]</t>
  </si>
  <si>
    <t>Péče o zatravněné plochy do předání správci:  1954,105 m2=1 954,105 [A]</t>
  </si>
  <si>
    <t>212625</t>
  </si>
  <si>
    <t>TRATIVODY KOMPL Z TRUB Z PLAST HM DN DO 100MM, RÝHA TŘ I</t>
  </si>
  <si>
    <t>z částečně perforované trubky DN 100 mm, vč. lože ze ŠP a zásypu ŠD fr. 16/32 
vč. případných revizních drenážních šachet</t>
  </si>
  <si>
    <t>Podélná drenáž: 1871,100=1 871,100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</si>
  <si>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</si>
  <si>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21361</t>
  </si>
  <si>
    <t>DRENÁŽNÍ VRSTVY Z GEOTEXTILIE</t>
  </si>
  <si>
    <t>Netkaná geotextilie 200 g/m2 - pláň, trativody: 12367,403 m2 =12 367,403 [A]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</si>
  <si>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</si>
  <si>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21450</t>
  </si>
  <si>
    <t>SANAČNÍ VRSTVY Z KAMENIVA</t>
  </si>
  <si>
    <t>POZN.: Položka bude čerpána po odsouhlasení objednatelem, na základě výsledků zatěžovacích zkoušek, v rozsahu dle pokynů geotechnického dozoru a za souhlasu TDI !</t>
  </si>
  <si>
    <t>Sanace aktivní zóny v min. tl. 0,3 m v místech neúnosného podloží: 10020,555 m2 * 0,3 m=3 006,167 [A]</t>
  </si>
  <si>
    <t>položka zahrnuje dodávku předepsaného kameniva, mimostaveništní a vnitrostaveništní dopravu a jeho uložení  
není-li v zadávací dokumentaci uvedeno jinak, jedná se o nakupovaný materiál</t>
  </si>
  <si>
    <t>451314</t>
  </si>
  <si>
    <t>PODKLADNÍ A VÝPLŇOVÉ VRSTVY Z PROSTÉHO BETONU C25/30</t>
  </si>
  <si>
    <t>Sjezdy - podklad pod dlažbu z drobných kostek (odvodňovací žlab) tl. 0,15 m: 42,0 m2 * 0,15 m =6,300 [A] 
Výplň po rozebrání podkladu pod silniční přídlažbou 12,4 m3 =12,400 [B] 
Celkem: A+B=18,700 [C]</t>
  </si>
  <si>
    <t>Sjezdy - podklad pod dlažbu z lomového kamene tl. 0,2 m: 4 * 14,5 m3 * 0,2 m =11,600 [A]</t>
  </si>
  <si>
    <t>odláždění sjezdů  tl. 0,2 m, vč. vyspárování: 4*14,5=58,000 [A]</t>
  </si>
  <si>
    <t>562131</t>
  </si>
  <si>
    <t>VOZOVKOVÉ VRSTVY Z MATERIÁLŮ STABIL CEMENTEM TŘ I TL DO 150MM</t>
  </si>
  <si>
    <t>2023_OTSKP</t>
  </si>
  <si>
    <t>Vrstva ze směsi z kameniva stmelená cementem SC C8/10  tl. 120 mm</t>
  </si>
  <si>
    <t>9481,318=9 481,318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</si>
  <si>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</si>
  <si>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Stáv. asf. sjezdy a nezpevněné rozjezdy - ŠDB 0/32 tl. 100 mm: 141,000=141,000 [A]</t>
  </si>
  <si>
    <t>Sjezdy - ŠDB 0/32 tl. 200 mm: 265,000=265,000 [A]</t>
  </si>
  <si>
    <t>56335</t>
  </si>
  <si>
    <t>VOZOVKOVÉ VRSTVY ZE ŠTĚRKODRTI TL. DO 250MM</t>
  </si>
  <si>
    <t>ŠDB 0/32 tl. 220 mm: 10020,555=10 020,555 [A]</t>
  </si>
  <si>
    <t>Rozjezdy polních cest a ve sjezdech - R-mat tl 120 mm: 406,000=406,000 [A]</t>
  </si>
  <si>
    <t>Recyklát 0/22 tl. 100 mm: 838,020=838,020 [A]</t>
  </si>
  <si>
    <t>10749,365=10 749,365 [A]</t>
  </si>
  <si>
    <t>25936,089=25 936,089 [A]</t>
  </si>
  <si>
    <t>Sjezdy 
265,000=265,000 [A]</t>
  </si>
  <si>
    <t>ACO 11+, tl. 40 mm 
12765,253 m2 * 0,04 m =510,610 [A]</t>
  </si>
  <si>
    <t>ACL 16+, tl. 50 mm 
12842,472 m2 * 0,05 m=642,124 [A]</t>
  </si>
  <si>
    <t>ACP 22+ tl. 70 mm...9071,365 m2 * 0,07 m=634,996 [A] 
ACP 22+ tl. 60 mm (druhotné vyplnění po odfrézování)...328,364 m2 * 0,06 m =19,702 [B] 
ACP 22+ (vyrovnávka sklonu)...17,051 m3 =17,051 [C] 
Celkem: A+B+C=671,749 [D]</t>
  </si>
  <si>
    <t>577A1</t>
  </si>
  <si>
    <t>VÝSPRAVA TRHLIN ASFALTOVOU ZÁLIVKOU</t>
  </si>
  <si>
    <t>Oprava podélných a příčných trhlin dle TP 115, vyčištění a zalití asf. zálivkou 
odborný odhad množství dle diagnostiky 
POZN.: Položka bude čerpána po odsouhlasení objednatelem a TDI ! 
vč. odvozu a uložení materiálu na trvalou skládku</t>
  </si>
  <si>
    <t>80 =80,000 [A] (klasifikace ZAS-T1)</t>
  </si>
  <si>
    <t>- vyfrézování drážky šířky do 20mm hloubky do 40mm 
- vyčištění 
- nátěr 
- výplň předepsanou zálivkovou hmotou</t>
  </si>
  <si>
    <t>582612</t>
  </si>
  <si>
    <t>KRYTY Z BETON DLAŽDIC SE ZÁMKEM ŠEDÝCH TL 80MM DO LOŽE Z KAM</t>
  </si>
  <si>
    <t>POZN.: předpoklad využití 100 % původní zámkové dlažy (pouze přeskládání), doplnění lože z drceného kameniva fr. 4/8 L</t>
  </si>
  <si>
    <t>úprava dlažby ve dvou sjezdech na stávající stav: 20,0 =20,000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</si>
  <si>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</si>
  <si>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výplň po řezání podélných a příčných spar, u vpustí, poklopů, obrubníků a na přechodu materiálů: 2821,5=2 821,500 [A]</t>
  </si>
  <si>
    <t>Potrubí</t>
  </si>
  <si>
    <t>87434</t>
  </si>
  <si>
    <t>POTRUBÍ Z TRUB PLASTOVÝCH ODPADNÍCH DN DO 200MM</t>
  </si>
  <si>
    <t>plastové kanalizační potrubí tř. min. SN 12 v profilu DN 200 vč. veškěrého spojovacího materiálu, kolen, atd.</t>
  </si>
  <si>
    <t>přípojka od UV: 20=20,000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</si>
  <si>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</si>
  <si>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89712</t>
  </si>
  <si>
    <t>VPUSŤ KANALIZAČNÍ ULIČNÍ KOMPLETNÍ Z BETONOVÝCH DÍLCŮ</t>
  </si>
  <si>
    <t>uliční vpusti prefabrikované, betonové DN 450 s litinovou mříží 500x500mm třídy D400 a záchytným košem na nečistoty, vč. zpětného obsypu se zhutněním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</si>
  <si>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</si>
  <si>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89921</t>
  </si>
  <si>
    <t>VÝŠKOVÁ ÚPRAVA POKLOPŮ</t>
  </si>
  <si>
    <t>1. část - 15 ks=15,000 [A] 
2. část - 7 ks =7,000 [B] 
3. část - 38 ks=38,000 [C]</t>
  </si>
  <si>
    <t>- položka výškové úpravy zahrnuje všechny nutné práce a materiály pro zvýšení nebo snížení zařízení (včetně nutné úpravy stávajícího povrchu vozovky nebo chodníku).</t>
  </si>
  <si>
    <t>89922</t>
  </si>
  <si>
    <t>VÝŠKOVÁ ÚPRAVA MŘÍŽÍ</t>
  </si>
  <si>
    <t>1. část - 8 ks=8,000 [A] 
2. část - 11 ks=11,000 [B] 
3. část - 10 ks=10,000 [C] 
Celkem: A+B+C=29,000 [D]</t>
  </si>
  <si>
    <t>89923</t>
  </si>
  <si>
    <t>VÝŠKOVÁ ÚPRAVA KRYCÍCH HRNCŮ</t>
  </si>
  <si>
    <t>Položka zahrnuje:  
- všechny nutné práce a materiály pro zvýšení nebo snížení zařízení (včetně nutné úpravy stávajícího povrchu vozovky nebo chodníku)  
Položka nezahrnuje:  
- x</t>
  </si>
  <si>
    <t>89944</t>
  </si>
  <si>
    <t>VÝŘEZ, VÝSEK, ÚTES NA POTRUBÍ DN DO 200MM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</si>
  <si>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</si>
  <si>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195=195,000 [A]</t>
  </si>
  <si>
    <t>3=3,000 [A]</t>
  </si>
  <si>
    <t>91297</t>
  </si>
  <si>
    <t>DOPRAVNÍ ZRCADLO</t>
  </si>
  <si>
    <t>položka zahrnuje:  
- dodání a osazení zrcadla včetně nutných zemních prací  
- předepsaná povrchová úprava  
- vnitrostaveništní a mimostaveništní doprava  
- odrazky plastové nebo z retroreflexní fólie.</t>
  </si>
  <si>
    <t>61</t>
  </si>
  <si>
    <t>62</t>
  </si>
  <si>
    <t>63</t>
  </si>
  <si>
    <t>64</t>
  </si>
  <si>
    <t>V1a (0,125) - 130,1 m2=130,100 [A] 
V2b (3/1,5/0,125) - 40,8 m2=40,800 [B] 
V2b (1,5/1,5/0,125) - 24,1 m2 =24,100 [C] 
V3 (3/1,5/0,125) - 25 m2 =25,000 [D] 
V4 (0,125) - 209,8 m2 =209,800 [E] 
V4 (0,25) - 15,0 m2 =15,000 [F] 
V5 (0,5) - 10,0 m2=10,000 [G] 
V7 - 10 m2=10,000 [H] 
V10d (0,5/0,5/0,125) - 2,5 m2=2,500 [I] 
Celkem: A+B+C+D+E+F+G+H+I=467,300 [J]</t>
  </si>
  <si>
    <t>65</t>
  </si>
  <si>
    <t>66</t>
  </si>
  <si>
    <t>91551</t>
  </si>
  <si>
    <t>VODOROVNÉ DOPRAVNÍ ZNAČENÍ - PŘEDEM PŘIPRAVENÉ SYMBOLY</t>
  </si>
  <si>
    <t>V20 - 25 ks=25,000 [A]</t>
  </si>
  <si>
    <t>položka zahrnuje:  
- dodání a pokládku předepsaného symbolu  
- zahrnuje předznačení a reflexní úpravu</t>
  </si>
  <si>
    <t>67</t>
  </si>
  <si>
    <t>91552</t>
  </si>
  <si>
    <t>VODOR DOPRAV ZNAČ - PÍSMENA</t>
  </si>
  <si>
    <t>V15 (STOP) 1*4=4,000 [B]</t>
  </si>
  <si>
    <t>položka zahrnuje:  
- dodání a pokládku nátěrového materiálu  
- předznačení a reflexní úpravu</t>
  </si>
  <si>
    <t>68</t>
  </si>
  <si>
    <t>917224</t>
  </si>
  <si>
    <t>SILNIČNÍ A CHODNÍKOVÉ OBRUBY Z BETONOVÝCH OBRUBNÍKŮ ŠÍŘ 150MM</t>
  </si>
  <si>
    <t>do betonového lože s opěrou (C 20/25 XF4), zahrnuje dodávku a osazení přímých i obloukových prvků vč. vyspárování</t>
  </si>
  <si>
    <t>ABO 15: 352,000 =352,000 [A]</t>
  </si>
  <si>
    <t>Položka zahrnuje:  
dodání a pokládku betonových obrubníků o rozměrech předepsaných zadávací dokumentací  
betonové lože i boční betonovou opěrku.</t>
  </si>
  <si>
    <t>69</t>
  </si>
  <si>
    <t>91781</t>
  </si>
  <si>
    <t>VÝŠKOVÁ ÚPRAVA OBRUBNÍKŮ BETONOVÝCH</t>
  </si>
  <si>
    <t>rozebrání obrub (silniční, chodníkové) vč. odstranění lože, očištění obrub, odvozu a uložení obrub na deponii, odvozu a skládkovného suti z lože a čištění 
vč. přeložení obrub do nové polohy</t>
  </si>
  <si>
    <t>1520*0,1=152,000 [A]</t>
  </si>
  <si>
    <t>Položka výšková úprava obrub zahrnuje jejich vytrhání, očištění, manipulaci, nové betonové lože a osazení. Případné nutné doplnění novými obrubami se uvede v položkách 9172 až 9177.</t>
  </si>
  <si>
    <t>70</t>
  </si>
  <si>
    <t>Sjezdy 
50,0 m =50,000 [A]</t>
  </si>
  <si>
    <t>71</t>
  </si>
  <si>
    <t>řezání podélných a příčných spar, u vpustí, poklopů, obrubníků a na přechodu materiálů: 2821,5=2 821,500 [A]</t>
  </si>
  <si>
    <t>72</t>
  </si>
  <si>
    <t>93557</t>
  </si>
  <si>
    <t>ŽLABY Z DÍLCŮ Z BETONU SVĚTLÉ ŠÍŘKY DO 500MM VČET MŘÍŽÍ</t>
  </si>
  <si>
    <t>Odvodňovací žlab napříč vozovkou ve 2. části před železničním přejezdem 
vč. ocelové mříže s požadovanou únosností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</si>
  <si>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</si>
  <si>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73</t>
  </si>
  <si>
    <t>935812</t>
  </si>
  <si>
    <t>ŽLABY A RIGOLY DLÁŽDĚNÉ Z KOSTEK DROBNÝCH DO BETONU TL 100MM</t>
  </si>
  <si>
    <t>Drobné kostky s vyspárováním cem. maltou (M 25 XF4) do bet. lože tl. 0,15 m s opěrou ( C 20/25 XF4)</t>
  </si>
  <si>
    <t>Sjezdy - odvodňovací žlab: 42,0 m2 =42,000 [A]</t>
  </si>
  <si>
    <t>položka zahrnuje: 
- dodání a uložení předepsaného dlažebního materiálu v požadované kvalitě do předepsaného tvaru a v předepsané šířce 
- dodání a rozprostření lože z předepsaného materiálu v předepsané tloušťce a šířce 
- úpravu napojení a ukončení 
- vnitrostaveništní i mimostaveništní dopravu 
- měří se vydlážděná plocha.</t>
  </si>
  <si>
    <t>74</t>
  </si>
  <si>
    <t>Sjezdy 17,5 m3 =17,500 [A] 
Stáv. odvodňovací žlab 4,5 m3 =4,500 [B] 
Podklad pod silniční přídlažbou 12,4 m3 =12,400 [D] 
Celkem: A+B+D=34,400 [E]</t>
  </si>
  <si>
    <t>75</t>
  </si>
  <si>
    <t>96718</t>
  </si>
  <si>
    <t>VYBOURÁNÍ ČÁSTÍ KONSTRUKCÍ KOVOVÝCH</t>
  </si>
  <si>
    <t>stáv. ocelový kryt odvodňovacího žlabu 
0,1 * 1,0 * 10,0 m3 * 7,85 t/m3=7,850 [A]</t>
  </si>
  <si>
    <t>SO 103</t>
  </si>
  <si>
    <t>Komunikace a odvodnění Dolní Pohleď</t>
  </si>
  <si>
    <t>pol. 11313...vybouraný asfaltový materiál (kusový, z odbourání krajů) bez PAU - 3,15 m3 * 2,4 t/m3 =7,560 [A]</t>
  </si>
  <si>
    <t>17 01 01 - BETON z vybouraných konstrukcí 
17 09 04 - Směsné stavební a demoliční odpady 
pol. 96715...vybouraný beton - 10 m3 * 2,4 t/m3 =24,000 [A]</t>
  </si>
  <si>
    <t>17 05 04 - Zemina a kamení neuvedené pod číslem 17 05 03 
pol. 12273...odkopávky - 115,542 m3 * 2,0 t/m3=231,084 [A] 
pol. 12931...zemina z čištění příkopů - 315,720 m * 0,2 m2 * 2,0 t/m3*0,9=113,659 [B] 
pol. 11332...vybouraný podklad z kameniva - 18,0 m3 *  2,0 t/m3 =36,000 [C] 
Celkem: A+B+C=380,743 [D]</t>
  </si>
  <si>
    <t>912283...směrové sloupky:   4 ks * 1,5 kg /1000 =0,006 [A]</t>
  </si>
  <si>
    <t>pol. 12931...zemina z čištění příkopů - 315,720 m * 0,2 m2 * 2,0 t/m3*0,1=12,629 [A]</t>
  </si>
  <si>
    <t>Pročištění svahů silničního tělesa, vtoku a výtoku u propustků 
30=30,000 [A]</t>
  </si>
  <si>
    <t>vybourání asfaltových vrstev v rozjezdech cest (klasifikace ZAS-T1): 3,150 m3=3,150 [A]</t>
  </si>
  <si>
    <t>18,000 m3=18,000 [A]</t>
  </si>
  <si>
    <t>Frézování tl. 100 mm (klasifikace ZAS-T1): 2310,602 m2 * 0,1 m =231,060 [A]  
Frézování částí krytu mezi fázemi prováděnými po polovinách (klasifikace ZAS-T1): 0,824 m3=0,824 [B] 
Celkem: A+B=231,884 [C]</t>
  </si>
  <si>
    <t>Sejmutí humózní vrstvy v tloušťce 0,1 m: 290,275 m2 *0,1 m =29,028 [A]</t>
  </si>
  <si>
    <t>Výkop dle výpočtu kubatur a ploch: 115,542=115,542 [A]</t>
  </si>
  <si>
    <t>Potřeba ornice - 29,028=29,028 [A]</t>
  </si>
  <si>
    <t>rozsah čištění = 0,2 m3 / m 
315,720=315,720 [A]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</si>
  <si>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</si>
  <si>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odkopávky - 115,542 m3 =115,542 [A] 
zemina z čištění příkopů - 315,720 m * 0,2 m2 =63,144 [B] 
ornice - 29,028 m3 =29,028 [C] 
Celkem: A+B+C=207,714 [D]</t>
  </si>
  <si>
    <t>19,192=19,192 [A]</t>
  </si>
  <si>
    <t>Sjezdy (14,0-8,0) m3 =6,000 [A]</t>
  </si>
  <si>
    <t>Sjezdy (podsyp/obsyp/zásyp štěrkopískem): 2 ks * 8 m * 0,5 m2 =8,000 [A]</t>
  </si>
  <si>
    <t>180=180,000 [A]</t>
  </si>
  <si>
    <t>Ohumusování v tl. 0,1 m - příprava plochy ( svahování, vyrovnání): 290,275 =290,275 [A]</t>
  </si>
  <si>
    <t>Vrstva pro zatravnění tl. 0,1 m: 290,275 m2 =290,275 [A]</t>
  </si>
  <si>
    <t>Péče o zatravněné plochy do předání správci: 290,275 m2=290,275 [A]</t>
  </si>
  <si>
    <t>Netkaná geotextilie 200 g/m2 - pláň: 60 m2 =60,000 [A]</t>
  </si>
  <si>
    <t>Sjezdy - podklad pod dlažbu z lomového kamene tl. 0,2 m: 2*14,5*0,2=5,800 [A]</t>
  </si>
  <si>
    <t>Sjezdy tl. 0,2 m, vč. vyspárování: 2*14,5*0,2=5,800 [A]</t>
  </si>
  <si>
    <t>ostrůvek v rozjezdu sil. III/33916: 60 m2 =60,000 [A]</t>
  </si>
  <si>
    <t>Sjezdy - ŠDB 0/32 tl. 200 mm: 40=40,000 [A]</t>
  </si>
  <si>
    <t>ŠDB 0/32 tl. 220 mm: 
60=60,000 [A]</t>
  </si>
  <si>
    <t>Rozjezdy polních cest a ve sjezdech - R-mat tl 120 mm: 40=40,000 [A]</t>
  </si>
  <si>
    <t>567504</t>
  </si>
  <si>
    <t>VRSTVY PRO OBNOVU A OPRAVY RECYK ZA STUDENA CEM A ASF EMULZÍ</t>
  </si>
  <si>
    <t>recyklace podkladu za studena s přídavkem drobného drceného kameniva, cementu a asfaltové emulze tl. 200 mm dle TP 208</t>
  </si>
  <si>
    <t>1567,508 m2 * 0,2 m=313,502 [A]</t>
  </si>
  <si>
    <t>Položka zahrnuje:  
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Položka nezahrnuje:  
- postřiky, nátěry</t>
  </si>
  <si>
    <t>567504R</t>
  </si>
  <si>
    <t>Asfaltové pojivo - pěnoasfalt, asfaltová emulze - 4 % - zbytkové množství</t>
  </si>
  <si>
    <t>Předpoklad objemová hmotnost vrstvy RS CA 2300 kg/m3 
vč. nákupu a dovozu potřebného přidávaného materiálu</t>
  </si>
  <si>
    <t>(1567,508 m2 * 0,2 m) * 2,3 t/m3 * 0,04=28,842 [A]</t>
  </si>
  <si>
    <t>Cement - 4 % - zbytkové množství</t>
  </si>
  <si>
    <t>C</t>
  </si>
  <si>
    <t>Přídavek drobného drceného kameniva - 5%</t>
  </si>
  <si>
    <t>(1567,508 m2 * 0,2 m) * 2,3 t/m3 * 0,05=36,053 [A]</t>
  </si>
  <si>
    <t>Recyklát 0/22 tl. 100 mm: 239,980=239,980 [A]</t>
  </si>
  <si>
    <t>2454,312=2 454,312 [A]</t>
  </si>
  <si>
    <t>4684,693=4 684,693 [A]</t>
  </si>
  <si>
    <t>Sjezdy: 40,0=40,000 [A]</t>
  </si>
  <si>
    <t>ACO 11+, tl. 40 mm 
2327,398 m2 * 0,04 m =93,096 [A]</t>
  </si>
  <si>
    <t>ACL 16+, tl. 50 mm 
2359,295 m2 * 0,05 m=117,965 [A]</t>
  </si>
  <si>
    <t>ACP 22+ tl. 70 mm...1586,312 m2 * 0,07 m=111,042 [A] 
ACP 22+ (vyrovnávka sklonu)...11,500 m3 =11,500 [B] 
Celkem: A+B=122,542 [C]</t>
  </si>
  <si>
    <t>výplň po řezání podélných a příčných spar, u vpustí, poklopů, obrubníků a na přechodu materiálů:: 609,980=609,980 [A]</t>
  </si>
  <si>
    <t>Z 11a, Z 11b - 14=14,000 [A]</t>
  </si>
  <si>
    <t>IS9a - 2,4 m * 2,5 m =6,000 [A]</t>
  </si>
  <si>
    <t>914523</t>
  </si>
  <si>
    <t>DOPRAV ZNAČ VELKOPLOŠ OCEL LAMELY FÓLIE TŘ 2 - DEMONTÁŽ</t>
  </si>
  <si>
    <t>914963</t>
  </si>
  <si>
    <t>SLOUPKY A STOJKY DZ Z "I" PROFILŮ OCEL ZABETON DEMONTÁŽ</t>
  </si>
  <si>
    <t>V1a (0,125) - 22,5 m2=22,500 [A] 
V2b (3/1,5/0,125) - 3,3 m2=3,300 [B] 
V2b (1,5/1,5/0,125) - 2,5 m2=2,500 [C] 
V2b (1,5/1,5/0,25) - 3,1 m2 =3,100 [D] 
V4 (0,25) - 76,8 m2 =76,800 [E] 
V4 (0,5/0,5/0,25) - 13,8 m2=13,800 [F] 
V6b (0,5) - 5,0 m2=5,000 [G] 
V11a (0,125) - 17,5 m2=17,500 [H] 
V13a - 13 m2=13,000 [I] 
Celkem: A+B+C+D+E+F+G+H+I=157,500 [J]</t>
  </si>
  <si>
    <t>BUS 4*3=12,000 [A] 
STOP 1*4=4,000 [B] 
Celkem: A+B=16,000 [C]</t>
  </si>
  <si>
    <t>Sjezdy: 2*8=16,000 [A]</t>
  </si>
  <si>
    <t>řezání podélných a příčných spar, u vpustí, poklopů, obrubníků a na přechodu materiálů:: 609,980=609,980 [A]</t>
  </si>
  <si>
    <t>Sjezdy 
2*5=10,000 [A]</t>
  </si>
  <si>
    <t>SO 104</t>
  </si>
  <si>
    <t>Komunikace a odvodnění km 8,330 - km 10,647</t>
  </si>
  <si>
    <t>pol. 11313...vybouraný asfaltový materiál (kusový, z odbourání krajů) bez PAU - 2,025 m3 * 2,4 t/m3 =4,860 [A] 
pol. 577A1...vybouraný asfaltový materiál (výsprava trhlin) bez PAU - 325 m *0,02*0,04 m2 * 2,4 t/m3 =0,624 [B] 
Celkem: A+B=5,484 [C]</t>
  </si>
  <si>
    <t>17 01 01 - BETON z vybouraných konstrukcí 
17 09 04 - Směsné stavební a demoliční odpady 
pol. 96715...vybouraný beton - 51,0 m3 * 2,4 t/m3 =122,400 [A]</t>
  </si>
  <si>
    <t>17 05 04 - Zemina a kamení neuvedené pod číslem 17 05 03 
pol. 12273...odkopávky - 755,970 m3 * 2,0 t/m3=1 511,940 [A] 
pol. 12931...zemina z čištění příkopů - 2113,385 m * 0,2 m2 * 2,0 t/m3*0,9=760,819 [B] 
pol. 129958...zemina z čištění propustků - 8 m3 * 2,0 t/m3*0,9=14,400 [C] 
pol. 212625...výkop rýhy pro trativody - 220,0 m * 0,2 m2 * 2,0 t/m3=88,000 [D] 
pol. 13173...výkop jímky - 2 m3 * 2,0 t/m3=4,000 [E] 
pol. 11332...vybouraný podklad z kameniva - 9,0 m3 *  2,0 t/m3 =18,000 [F] 
Celkem: A+B+C+D+E+F=2 397,159 [G]</t>
  </si>
  <si>
    <t>912283...směrové sloupky:   116 ks * 1,5 kg /1000 =0,174 [A]</t>
  </si>
  <si>
    <t>pol. 12931...zemina z čištění příkopů - 2113,385 m * 0,2 m2 * 2,0 t/m3*0,1=84,535 [A] 
pol. 129958...zemina z čištění propustků - 8 m3 * 2,0 t/m3*0,1=1,600 [B] 
Celkem: A+B=86,135 [C]</t>
  </si>
  <si>
    <t>Pročištění vtoku a výtoku u propustků, lokální nálet 
60=60,000 [A]</t>
  </si>
  <si>
    <t>vybourání asfaltových vrstev v rozjezdech cest (klasifikace ZAS-T1): 2,025 m3=2,025 [A]</t>
  </si>
  <si>
    <t>rozjezdy a sjezdy: 9,000 m3=9,000 [A]</t>
  </si>
  <si>
    <t>Frézování tl. 90 mm - hlavní trasa (klasifikace ZAS-T1): 17584,834 m2 * 0,09 m =1 582,635 [A] 
Frézování tl. 90 mm  - rozjezdy + ostatní (klasifikace ZAS-T1): 405,000 m2 * 0,09 m =36,450 [B]  
Frézování částí krytu mezi fázemi prováděnými po polovinách (klasifikace ZAS-T1): 9,266 m3=9,266 [C] 
Celkem: A+B+C=1 628,351 [D]</t>
  </si>
  <si>
    <t>Druhotné frézování tl. 60 mm (klasifikace ZAS-T1): 17584,834 m2 *0,06 m *0,15 % =158,264 [A]</t>
  </si>
  <si>
    <t>Sejmutí humózní vrstvy v tloušťce 0,1 m: 3892,614 m2 *0,1 m =389,261 [A]</t>
  </si>
  <si>
    <t>Výkop dle výpočtu kubatur a ploch: 755,970=755,970 [A]</t>
  </si>
  <si>
    <t>Potřeba ornice - 389,261 m3 =389,261 [A]</t>
  </si>
  <si>
    <t>rozsah čištění = 0,2 m3 / m: 2113,385=2 113,385 [A]</t>
  </si>
  <si>
    <t>12940</t>
  </si>
  <si>
    <t>ČIŠTĚNÍ RÁMOVÝCH A KLENBOVÝCH PROPUSTŮ OD NÁNOSŮ</t>
  </si>
  <si>
    <t>8=8,000 [A]</t>
  </si>
  <si>
    <t>vtoková jímka: 2,0=2,000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</si>
  <si>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</si>
  <si>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odkopávky - 755,970 m3 =755,970 [A] 
zemina z čištění příkopů - 2113,385 m * 0,2 m2 =422,677 [B] 
zemina z čištění propustků - 8,0 m3 =8,000 [C] 
trativody - 40 m3 =40,000 [D] 
jímky - 2 m3 =2,000 [E] 
ornice - 389,261 m3 =389,261 [F] 
Celkem: A+B+C+D+E+F=1 617,908 [G]</t>
  </si>
  <si>
    <t>222,251=222,251 [A]</t>
  </si>
  <si>
    <t>Sjezdy: (59,0-36) m3 =23,000 [A] 
Vtoková jmka: 1,0 m3 =1,000 [B] 
Celkem: A+B=24,000 [C]</t>
  </si>
  <si>
    <t>Sjezdy (podsyp/obsyp/zásyp štěrkopískem): 9 ks * 8 m * 0,5 m2 =36,000 [A]</t>
  </si>
  <si>
    <t>393,859=393,859 [A]</t>
  </si>
  <si>
    <t>Ohumusování v tl. 0,1 m - příprava plochy ( svahování, vyrovnání): 3892,614 =3 892,614 [A]</t>
  </si>
  <si>
    <t>Vrstva pro zatravnění tl. 0,1 m: 3892,614 m2 =3 892,614 [A]</t>
  </si>
  <si>
    <t>Péče o zatravněné plochy do předání správci: 3892,614 m2=3 892,614 [A]</t>
  </si>
  <si>
    <t>220=220,000 [A]</t>
  </si>
  <si>
    <t>Netkaná geotextilie 200 g/m2 -  trativody: 300 m2 =300,000 [A]</t>
  </si>
  <si>
    <t>Sjezdy - podklad pod dlažbu z lomového kamene tl. 0,2 m: 9*14,5*0,2=26,100 [A]</t>
  </si>
  <si>
    <t>Sjezdy tl. 0,2 m, vč. vyspárování: 9*14,5*0,2=26,100 [A]</t>
  </si>
  <si>
    <t>Rozjezdy nezpevněných polních cest - ŠDB 0/32 tl. 100 mm: 60=60,000 [A]</t>
  </si>
  <si>
    <t>Sjezdy - ŠDB 0/32 tl. 200 mm: 160=160,000 [A]</t>
  </si>
  <si>
    <t>Rozjezdy polních cest a ve sjezdech - R-mat tl 120 mm: 220=220,000 [A]</t>
  </si>
  <si>
    <t>Recyklát 0/22 tl. 100 mm: 2391,304=2 391,304 [A]</t>
  </si>
  <si>
    <t>3102,725=3 102,725 [A]</t>
  </si>
  <si>
    <t>38869,128=38 869,128 [A]</t>
  </si>
  <si>
    <t>Sjezdy 
160,000=160,000 [A]</t>
  </si>
  <si>
    <t>ACO 11+, tl. 40 mm 
17941,945 m2 * 0,04 m =717,678 [A]</t>
  </si>
  <si>
    <t>ACL 16+, tl. 50 mm 
18289,459 m2 * 0,05 m=914,473 [A]</t>
  </si>
  <si>
    <t>ACP 22+ tl. 60 mm (druhotné vyplnění po odfrézování)...2637,725 m2 * 0,06 m =158,264 [A] 
ACP 22+ (vyrovnávka sklonu)...149,357 m3 =149,357 [B] 
Celkem: A+B=307,621 [C]</t>
  </si>
  <si>
    <t>Sjezdy: 160=160,000 [A]</t>
  </si>
  <si>
    <t>325=325,000 [B] (klasifikace ZAS-T1)</t>
  </si>
  <si>
    <t>výplň po řezání podélných a příčných spar, u vpustí, poklopů, obrubníků a na přechodu materiálů: 2547,526=2 547,526 [A]</t>
  </si>
  <si>
    <t>899121</t>
  </si>
  <si>
    <t>MŘÍŽE OCELOVÉ SAMOSTATNÉ</t>
  </si>
  <si>
    <t>mříž na vtokové jímce 500x500</t>
  </si>
  <si>
    <t>Položka zahrnuje dodávku a osazení předepsané mříže včetně rámu</t>
  </si>
  <si>
    <t>560=560,000 [A]</t>
  </si>
  <si>
    <t>640=640,000 [A]</t>
  </si>
  <si>
    <t>9113C1</t>
  </si>
  <si>
    <t>SVODIDLO OCEL SILNIČ JEDNOSTR, ÚROVEŇ ZADRŽ H2 - DODÁVKA A MONTÁŽ</t>
  </si>
  <si>
    <t>240=240,000 [A]</t>
  </si>
  <si>
    <t>Položka zahrnuje:  
- kompletní dodávku všech dílů certifikovaného ocelového svodidla s předepsanou povrchovou úpravou včetně spojovacích prvků  
- montáž a osazení svodidla, osazení sloupků zaberaněním nebo osazením do betonových bloků (včetně betonových bloků a nutných zemních prací)  
- výškové náběhy, ukončení zapuštěním do betonových bloků (včetně betonového bloku a nutných zemních prací) nebo koncovkou  
- přechod na jiný typ svodidla nebo přes mostní závěr  
- ochranu proti bludným proudům a vývody pro jejich měření  
Položka nezahrnuje:  
- odrazky nebo retroreflexní fólie  
Způsob měření:  
- vykazuje se délka svodidla v předepsané výšce, délka náběhů se nezapočítává</t>
  </si>
  <si>
    <t>Z 11a, Z 11b - 157=157,000 [A] 
Z 11c, Z 11d - 4=4,000 [B] 
Celkem: A+B=161,000 [C]</t>
  </si>
  <si>
    <t>směrové sloupky - 80=80,000 [A] 
nástavce na svodidla - 36=36,000 [B] 
Celkem: A+B=116,000 [C]</t>
  </si>
  <si>
    <t>66=66,000 [A]</t>
  </si>
  <si>
    <t>V1a (0,125) - 210,9 m2=210,900 [A] 
V2b (3/1,5/0,125) - 1,9 m2=1,900 [B] 
V2b (1,5/1,5/0,25) - 3,1 m2=3,100 [C] 
V3 (3/1,5/0,125) - 130,2 m2=130,200 [D] 
V4 (0,25) - 1135 m2=1 135,000 [E] 
V4 (0,5/0,5/0,25) - 9,4 m2=9,400 [F] 
V11a (0,125) - 17,5 m2=17,500 [G] 
Celkem: A+B+C+D+E+F+G=1 508,000 [H]</t>
  </si>
  <si>
    <t>BUS 4*3=12,000 [A]</t>
  </si>
  <si>
    <t>9181B</t>
  </si>
  <si>
    <t>ČELA PROPUSTU Z TRUB DN DO 400MM Z BETONU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</si>
  <si>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zábradlí.</t>
  </si>
  <si>
    <t>9182B</t>
  </si>
  <si>
    <t>VTOK JÍMKY BETONOVÉ VČET DLAŽBY PROPUSTU Z TRUB DN DO 400MM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</si>
  <si>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dlažbu dna z lomového kamene, případně dokumentací předepsaný kamenný obklad stěn,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mříž a zábradlí.</t>
  </si>
  <si>
    <t>Sjezdy: 9*8=72,000 [A]</t>
  </si>
  <si>
    <t>řezání podélných a příčných spar, u vpustí, poklopů, obrubníků a na přechodu materiálů: 2547,526=2 547,526 [A]</t>
  </si>
  <si>
    <t>935211</t>
  </si>
  <si>
    <t>PŘÍKOPOVÉ ŽLABY Z BETON TVÁRNIC ŠÍŘ DO 600MM DO ŠTĚRKOPÍSKU TL 100MM</t>
  </si>
  <si>
    <t>Betonové žlabovky nad trativodem</t>
  </si>
  <si>
    <t>220 m =220,000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</si>
  <si>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</si>
  <si>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Sjezdy: 51,0 m3 =51,000 [A]</t>
  </si>
  <si>
    <t>SO 105</t>
  </si>
  <si>
    <t>Komunikace a odvodnění Slavošov</t>
  </si>
  <si>
    <t>pol. 11313...vybouraný asfaltový materiál (kusový, z odbourání krajů) bez PAU - 11,890 m3 * 2,4 t/m3 =28,536 [A]</t>
  </si>
  <si>
    <t>17 01 01 - BETON z vybouraných konstrukcí 
17 09 04 - Směsné stavební a demoliční odpady 
pol. 96715...vybouraný beton - 35,0 m3 * 2,4 t/m3 =84,000 [A]</t>
  </si>
  <si>
    <t>17 05 04 - Zemina a kamení neuvedené pod číslem 17 05 03 
pol. 12273...odkopávky - násyp - (1250,413 m3 - 170 m3) * 2,0 t/m3=2 160,826 [A] 
pol. 12273...výkop pro sanaci - 6328,713 m2 * 0,3 m * 2,0 t/m3=3 797,228 [B] 
pol. 12931...zemina z čištění příkopů - 593,500 m * 0,2 m2 * 2,0 t/m3*0,9=213,660 [C] 
pol. 129958...zemina z čištění propustků - 4,0 m3 * 2,0 t/m3*0,9=7,200 [D] 
pol. 13173...výkop jímky - 2 m3 * 2,0 t/m3=4,000 [E] 
pol. 212625...výkop rýhy pro trativody - 600,0 m * 0,2 m2 * 2,0 t/m3=240,000 [F] 
pol. 11332...vybouraný podklad z kameniva - 1705,651 m3 *  2,0 t/m3 =3 411,302 [G] 
Celkem: A+B+C+D+E+F+G=9 834,216 [H]</t>
  </si>
  <si>
    <t>014132</t>
  </si>
  <si>
    <t>POPLATKY ZA SKLÁDKU TYP S-NO (NEBEZPEČNÝ ODPAD)</t>
  </si>
  <si>
    <t>POZN.: Nelze uplatnit povinný odkup vyfrézovaného materiálu zhotovitelem! 
Materiál se zatříděním ZAS-T3 a ZAS-T4 je nebezpečným odpadem!</t>
  </si>
  <si>
    <t>pol. 11372...Frézování tl. 100 mm (klasifikace ZAS-T3): 549,884 m3 * 2,4 t/m3 =1 319,722 [A]</t>
  </si>
  <si>
    <t>912283...směrové sloupky:   14 ks * 1,5 kg /1000 =0,021 [A]</t>
  </si>
  <si>
    <t>pol. 12931...zemina z čištění příkopů - 593,500 m * 0,2 m2 * 2,0 t/m3*0,1=23,740 [A] 
pol. 129958...zemina z čištění propustků - 4,0 m3 * 2,0 t/m3*0,1=0,800 [B] 
Celkem: A+B=24,540 [C]</t>
  </si>
  <si>
    <t>Pročištění vtoku a výtoku u propustků, lokální nálet 
20=20,000 [A]</t>
  </si>
  <si>
    <t>vybourání asfaltových vrstev v rozjezdech cest (klasifikace ZAS-T1): 11,890 m3=11,890 [A]</t>
  </si>
  <si>
    <t>1705,651 m3=1 705,651 [A]</t>
  </si>
  <si>
    <t>vč. odvozu a uskladnění 
POZN.: podléhá povinnému odkupu dle aktuální směrnice Zadavatele č. R-Sm-16 
POZN.: Povinný odkup vyfrézovaného materiálu se zatříděním ZAS-T1 a ZAS-T2 zhotovitelem! Materiál není odpadem! 
POZN.: Pro zatřídění ZAS-T3 a ZAS-T4 nelze uplatnit povinný odkup vyfrézovaného materiálu zhotovitelem! Materiál je nebezpečným odpadem!</t>
  </si>
  <si>
    <t>Frézování tl. 100 mm - hlavní trasa (klasifikace ZAS-T1): 5482,500 m2 * 0,1 m =548,250 [A] 
Frézování tl. 100 mm - hlavní trasa (klasifikace ZAS-T3): 5498,838 m2 * 0,1 m =549,884 [B] 
Frézování tl. 90 mm - rozjezdy + ostatní (klasifikace ZAS-T1): 505,000 m2 * 0,09 m =45,450 [C] 
Celkem: A+B+C=1 143,584 [D]</t>
  </si>
  <si>
    <t>Sejmutí humózní vrstvy v tloušťce 0,1 m: 2387,025 m2 *0,1 m =238,703 [A]</t>
  </si>
  <si>
    <t>Výkop dle výpočtu kubatur a ploch: 
odkopávky - silniční těleso: 1250,413 =1 250,413 [A] 
výkop pro sanaci: 6328,713 m2 * 0,3 m =1 898,614 [B] 
Celkem: A+B=3 149,027 [C]</t>
  </si>
  <si>
    <t>Násyp - 170,0 m3 =170,000 [A] 
Potřeba ornice - 238,703 m3 =238,703 [B] 
Celkem: A+B=408,703 [C]</t>
  </si>
  <si>
    <t>rozsah čištění = 0,2 m3 / m 
593,500=593,500 [A]</t>
  </si>
  <si>
    <t>12980</t>
  </si>
  <si>
    <t>ČIŠTĚNÍ ULIČNÍCH VPUSTÍ</t>
  </si>
  <si>
    <t>vč. odvozu a uložení na recyklační středisko / trvalou skládku dle dispozic zhotovitele 
vč. poplatku (malé množství)</t>
  </si>
  <si>
    <t>vtoková jímka 2,0=2,000 [A]</t>
  </si>
  <si>
    <t>odkopávky - násyp - 1250,413 m3 - 170 m3=1 080,413 [A] 
výkop pro sanaci - 1898,614 m3 =1 898,614 [B] 
zemina z čištění příkopů - 593,500 m * 0,2 m2 =118,700 [C] 
zemina z čištění propustků - 4,0 m3 =4,000 [D] 
trativody - 109,350 m3 =109,350 [E] 
jímky - 2 m3 =2,000 [F] 
ornice - 238,703 m3 =238,703 [G] 
Celkem: A+B+C+D+E+F+G=3 451,780 [H]</t>
  </si>
  <si>
    <t>silniční těleso mimo armovanou zeminu v konci úseku - aktivní zóna D = 100 % PS: 85,4 =85,400 [A]</t>
  </si>
  <si>
    <t>302,760=302,760 [A]</t>
  </si>
  <si>
    <t>Sjezdy:  (53,000 -23,0) m3 =30,000 [A] 
Vtoková jmka - 1,0 m3 =1,000 [B] 
Celkem: A+B=31,000 [C]</t>
  </si>
  <si>
    <t>Sjezdy (podsyp/obsyp/zásyp štěrkopískem): 46 m * 0,5 m2 =23,000 [A]</t>
  </si>
  <si>
    <t>17910</t>
  </si>
  <si>
    <t>NÁSYPY Z ARMOVANÝCH ZEMIN SE ZHUTNĚNÍM</t>
  </si>
  <si>
    <t>silniční těleso armované zeminy v konci úseku - násyp pod aktivní zónou D = 95 % PS: 170 m3 =170,000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</si>
  <si>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nezahrnuje armovací sítě</t>
  </si>
  <si>
    <t>17980</t>
  </si>
  <si>
    <t>NÁSYPY Z ARMOVANÝCH ZEMIN Z NAKUPOVANÝCH MATERÁLŮ</t>
  </si>
  <si>
    <t>silniční těleso armované zeminy v konci úseku - aktivní zóna D = 100 % PS: 130,0 =130,000 [A]</t>
  </si>
  <si>
    <t>Položka zahrnuje: 
- kompletní provedení zemní konstrukce vč.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nezahrnuje armovací sítě 
- odvedení nebo obvedení vody v okolí úložiště a v úložišti 
- veškeré  pomocné konstrukce umožňující provedení  zemní konstrukce  (příjezdy,  sjezdy,  nájezdy, lešení, podpěrné konstrukce, přemostění, zpevněné plochy, zakrytí a pod.) 
- nezahrnuje armovací sítě</t>
  </si>
  <si>
    <t>8115,900=8 115,900 [A]</t>
  </si>
  <si>
    <t>Ohumusování v tl. 0,1 m - příprava plochy ( svahování, vyrovnání): 2387,025 =2 387,025 [A]</t>
  </si>
  <si>
    <t>Vrstva pro zatravnění tl. 0,1 m: 2387,025 m2 =2 387,025 [A]</t>
  </si>
  <si>
    <t>Vrstva pro zatravnění tl. 100 mm 
2387,025 m2 =2 387,025 [A]</t>
  </si>
  <si>
    <t>Péče o zatravněné plochy do předání správci: 2387,025 m2=2 387,025 [A]</t>
  </si>
  <si>
    <t>600 m=600,000 [A]</t>
  </si>
  <si>
    <t>Netkaná geotextilie 200 g/m2 - pláň, trativody: 8159,250 m2 =8 159,250 [A]</t>
  </si>
  <si>
    <t>Sanace aktivní zóny v min. tl. 300 mm v místech neúnosného podloží: 6328,713 m2 * 0,3 m=1 898,614 [A]</t>
  </si>
  <si>
    <t>28995</t>
  </si>
  <si>
    <t>KOTEVNÍ SÍTĚ PRO GABIONY A ARMOVANÉ ZEMINY</t>
  </si>
  <si>
    <t>geomříž pro armovaní svahu na konci úseku, min. 80/80 kN, včetně doprovodných zařízení a materiálů zajišťující řádné provedení armovaného svahu</t>
  </si>
  <si>
    <t>145 m * 3 m * 3 =1 305,000 [A]</t>
  </si>
  <si>
    <t>Položka zahrnuje:  
- dodávku předepsané kotevní sítě  
- úpravu, očištění a ochranu podkladu  
- přichycení k podkladu, případně zatížení  
- úpravy spojů a zajištění okrajů  
- nutné přesahy  
- mimostaveništní a vnitrostaveništní dopravu</t>
  </si>
  <si>
    <t>Sjezdy - podklad pod dlažbu z drobných kostek (odvodňovací žlab) tl. 0,15 m: 30,0 m2 * 0,15 m =4,500 [A]</t>
  </si>
  <si>
    <t>Sjezdy - podklad pod dlažbu z lomového kamene tl. 0,2 m: 6*14,5*0,2=17,400 [A]</t>
  </si>
  <si>
    <t>Sjezdy tl. 0,2 m, vč. vyspárování: 6*14,5*0,2=17,400 [A]</t>
  </si>
  <si>
    <t>6185,400=6 185,400 [A]</t>
  </si>
  <si>
    <t>Stáv. asf. sjezdy a nezpevněné rozjezdy - ŠDB 0/32 tl. 100 mm: 180=180,000 [A]</t>
  </si>
  <si>
    <t>Sjezdy - ŠDB 0/32 tl. 200 mm: 402,500=402,500 [A]</t>
  </si>
  <si>
    <t>ŠDB 0/32 tl. 220 mm: 7017,788 m2=7 017,788 [A]</t>
  </si>
  <si>
    <t>Rozjezdy polních cest a ve sjezdech - R-mat tl 120 mm: 582,500=582,500 [A]</t>
  </si>
  <si>
    <t>Recyklát 0/22 tl. 100 mm: 775,500=775,500 [A]</t>
  </si>
  <si>
    <t>6327,835=6 327,835 [A]</t>
  </si>
  <si>
    <t>12300,205=12 300,205 [A]</t>
  </si>
  <si>
    <t>Sjezdy 
402,500=402,500 [A]</t>
  </si>
  <si>
    <t>ACO 11+, tl. 40 mm 
6102,715 m2 * 0,04 m =244,109 [A]</t>
  </si>
  <si>
    <t>ACL 16+, tl. 50 mm 
6197,490 m2 * 0,05 m=309,875 [A]</t>
  </si>
  <si>
    <t>ACP 22+ tl. 70 mm...5767,835 m2 * 0,07 m=403,748 [A]</t>
  </si>
  <si>
    <t>výplň po řezání podélných a příčných spar, u vpustí, poklopů, obrubníků a na přechodu materiálů: 311=311,000 [A]</t>
  </si>
  <si>
    <t>Úpravy povrchů, podlahy, výplně otvorů</t>
  </si>
  <si>
    <t>62745</t>
  </si>
  <si>
    <t>SPÁROVÁNÍ STARÉHO ZDIVA CEMENTOVOU MALTOU</t>
  </si>
  <si>
    <t>propustek km 10,934: 8,0 m2=8,000 [A]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</si>
  <si>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</si>
  <si>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přípojka od UV: 2=2,000 [A]</t>
  </si>
  <si>
    <t>18 ks=18,000 [A]</t>
  </si>
  <si>
    <t>Z 11a, Z 11b - 19=19,000 [A] 
Z 11c, Z 11d - 2=2,000 [B] 
Celkem: A+B=21,000 [C]</t>
  </si>
  <si>
    <t>V1a (0,125) - 35,6 m2=35,600 [A] 
V2b (3/1,5/0,125) - 24,6 m2=24,600 [B] 
V2b (1,5/1,5/0,125) - 1,9 m2=1,900 [C] 
V2b (1,5/1,5/0,25) - 16,3 m2 =16,300 [D] 
V3 (3/1,5/0,125) - 35,4 m2=35,400 [E] 
V4 (0,25) - 338,8 m2=338,800 [F] 
V4 (0,5/0,5/0,25) - 6,9 m2=6,900 [G] 
V10d (0,5/0,5/0,25) - 6,3 m2=6,300 [H] 
V11a (0,125) - 17,5 m2=17,500 [I] 
V13a (0,125) - 4,6 m2=4,600 [J] 
Celkem: A+B+C+D+E+F+G+H+I+J=487,900 [K]</t>
  </si>
  <si>
    <t>ABO 15: 50,0 =50,000 [A]</t>
  </si>
  <si>
    <t>91811A</t>
  </si>
  <si>
    <t>ČELA PROPUSTU Z BETONU DO C 20/25</t>
  </si>
  <si>
    <t>5 m3 =5,000 [A]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</si>
  <si>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</t>
  </si>
  <si>
    <t>1  ks =1,000 [A]</t>
  </si>
  <si>
    <t>Sjezdy: 46,000=46,000 [A]</t>
  </si>
  <si>
    <t>řezání podélných a příčných spar, u vpustí, poklopů, obrubníků a na přechodu materiálů: 311=311,000 [A]</t>
  </si>
  <si>
    <t>Sjezdy - odvodňovací žlab: 30,0 m2 =30,000 [A]</t>
  </si>
  <si>
    <t>Sjezdy 27,000 m3 =27,000 [A] 
Propustky 8,0 m3 =8,000 [B] 
Celkem: A+B=35,000 [C]</t>
  </si>
  <si>
    <t>SO 106</t>
  </si>
  <si>
    <t>Komunikace a odvodnění Hranice</t>
  </si>
  <si>
    <t>pol. 11313...vybouraný asfaltový materiál (kusový, z odbourání krajů) bez PAU - 3,050 m3 * 2,4 t/m3 =7,320 [A]</t>
  </si>
  <si>
    <t>17 01 01 - BETON z vybouraných konstrukcí 
17 09 04 - Směsné stavební a demoliční odpady 
pol. 96715...vybouraný beton - 20,0 m3 * 2,4 t/m3 =48,000 [A]</t>
  </si>
  <si>
    <t>17 05 04 - Zemina a kamení neuvedené pod číslem 17 05 03 
pol. 12273...odkopávky - 439,908 m3 * 2,0 t/m3=879,816 [A] 
pol. 12273...výkop pro sanaci - 3641,570 m2 * 0,3 m * 2,0 t/m3=2 184,942 [B] 
pol. 12931...zemina z čištění příkopů - 235,685 m * 0,2 m2 * 2,0 t/m3*0,9=84,847 [C] 
pol. 129958...zemina z čištění propustků - 4,0 m3 * 2,0 t/m3*0,9=7,200 [D] 
pol. 212625...výkop rýhy pro trativody - 450,0 m * 0,2 m2 * 2,0 t/m3=180,000 [E] 
pol. 11332...vybouraný podklad z kameniva - 1331,296 m3 *  2,0 t/m3 =2 662,592 [F] 
Celkem: A+B+C+D+E+F=5 999,397 [G]</t>
  </si>
  <si>
    <t>pol. 11372...Frézování tl. 50 mm - (klasifikace ZAS-T3): 161,162 m3 * 2,4 t/m3 =386,789 [A] 
pol. 11372...Frézování tl. 50 mm - (klasifikace ZAS-T4): 161,162 m3 * 2,4 t/m3 =386,789 [B] 
Celkem: A+B=773,578 [C]</t>
  </si>
  <si>
    <t>912283...směmrové sloupky:   7 ks * 1,5 kg /1000 =0,011 [A]</t>
  </si>
  <si>
    <t>pol. 12931...zemina z čištění příkopů - 235,685 m * 0,2 m2 * 2,0 t/m3*0,1=9,427 [A] 
pol. 129958...zemina z čištění propustků - 4,0 m3 * 2,0 t/m3*0,1=0,800 [B] 
Celkem: A+B=10,227 [C]</t>
  </si>
  <si>
    <t>vybourání asfaltových vrstev v rozjezdech cest (klasifikace ZAS-T1): 3,050 m3=3,050 [A]</t>
  </si>
  <si>
    <t>1331,296 m3=1 331,296 [A]</t>
  </si>
  <si>
    <t>Frézování tl. 50 mm - hlavní trasa 1. vrstva (klasifikace ZAS-T3): 3223,240 m2 * 0,05 m =161,162 [A] 
Frézování tl. 50 mm - hlavní trasa 2. vrstva (klasifikace ZAS-T4): 3223,240 m2 * 0,05 m =161,162 [B] 
Frézování tl. 90 mm - rozjezdy + ostatní plochy (klasifikace ZAS-T1): 285,000 m2 * 0,09 m =25,650 [C] 
Frézování částí krytu mezi fázemi prováděnými po polovinách (klasifikace ZAS-T1): 1,730 m3 =1,730 [D]  
Celkem: A+B+C+D=349,704 [E]</t>
  </si>
  <si>
    <t>Sejmutí humózní vrstvy v tloušťce 0,1 m: 885,292 m2 *0,1 m =88,529 [A]</t>
  </si>
  <si>
    <t>Výkop dle výpočtu kubatur a ploch: 
odkopávky - silniční těleso: 456,508 m3 =456,508 [A] 
výkop pro sanaci: 3641,570 m2 * 0,3 m =1 092,471 [B] 
Celkem: A+B=1 548,979 [C]</t>
  </si>
  <si>
    <t>Potřeba ornice - 88,529 m3 =88,529 [A]</t>
  </si>
  <si>
    <t>rozsah čištění = 0,2 m3 / m 
235,685=235,685 [A]</t>
  </si>
  <si>
    <t>8 ks =8,000 [A]</t>
  </si>
  <si>
    <t>odkopávky - 456,508 m3 =456,508 [A] 
výkop pro sanaci - 1092,471 m3 =1 092,471 [B] 
zemina z čištění příkopů - 235,685 m * 0,2 m2 =47,137 [C] 
zemina z čištění propustků - 4,0 m3 =4,000 [D] 
trativody - 70,878 m3 =70,878 [E] 
ornice - 88,529 m3 =88,529 [F] 
Celkem: A+B+C+D+E+F=1 759,523 [G]</t>
  </si>
  <si>
    <t>71,823=71,823 [A]</t>
  </si>
  <si>
    <t>Sjezdy: (14,500-9,0) m3 =5,500 [A]</t>
  </si>
  <si>
    <t>Sjezdy (podsyp/obsyp/zásyp štěrkopískem): 18 m * 0,5 m2 =9,000 [A]</t>
  </si>
  <si>
    <t>4149,870=4 149,870 [A]</t>
  </si>
  <si>
    <t>Ohumusování v tl. 0,1 m - příprava plochy ( svahování, vyrovnání): 885,292 =885,292 [A]</t>
  </si>
  <si>
    <t>Vrstva pro zatravnění tl. 0,1 m: 885,292 m2 =885,292 [A]</t>
  </si>
  <si>
    <t>Péče o zatravněné plochy do předání správci: 885,292 m2=885,292 [A]</t>
  </si>
  <si>
    <t>450 m=450,000 [A]</t>
  </si>
  <si>
    <t>Netkaná geotextilie 200 g/m2 - pláň, trativody: 4483,467 m2 =4 483,467 [A]</t>
  </si>
  <si>
    <t>sanace aktivní zóny v min. tl. 300 mm v místech neúnosného podloží: 3641,570 m2 * 0,3 m=1 092,471 [A]</t>
  </si>
  <si>
    <t>Sjezdy - podklad pod dlažbu z drobných kostek (odvodňovací žlab) tl. 0,15 m: 8,0 m2 * 0,15 m =1,200 [A]</t>
  </si>
  <si>
    <t>Sjezdy - podklad pod dlažbu z lomového kamene tl. 0,2 m: 29,0*0,2=5,800 [A]</t>
  </si>
  <si>
    <t>Sjezdy tl. 0,2 m, vč. vyspárování: 29,0*0,2=5,800 [A]</t>
  </si>
  <si>
    <t>3461,142=3 461,142 [A]</t>
  </si>
  <si>
    <t>Sjezdy - ŠDB 0/32 tl. 200 mm: 150=150,000 [A]</t>
  </si>
  <si>
    <t>ŠDB 0/32 tl. 220 mm: 3801,668 m2=3 801,668 [A]</t>
  </si>
  <si>
    <t>Rozjezdy polních cest a ve sjezdech - R-mat tl 120 mm: 330,000=330,000 [A]</t>
  </si>
  <si>
    <t>Recyklát 0/22 tl. 100 mm: 365,395=365,395 [A]</t>
  </si>
  <si>
    <t>3749,549=3 749,549 [A]</t>
  </si>
  <si>
    <t>7353,127=7 353,127 [A]</t>
  </si>
  <si>
    <t>Sjezdy 
150,000=150,000 [A]</t>
  </si>
  <si>
    <t>ACO 11+, tl. 40 mm 
3653,423 m2 * 0,04 m =146,137 [A]</t>
  </si>
  <si>
    <t>ACL 16+, tl. 50 mm 
3699,704 m2 * 0,05 m=184,985 [A]</t>
  </si>
  <si>
    <t>ACP 22+ tl. 70 mm...3284,549 m2 * 0,07 m=229,918 [A]</t>
  </si>
  <si>
    <t>výplň po řezání podélných a příčných spar, u vpustí, poklopů, obrubníků a na přechodu materiálů: 680=680,000 [A]</t>
  </si>
  <si>
    <t>propustek km 14,342: 4,0 m2=4,000 [A]</t>
  </si>
  <si>
    <t>8 ks=8,000 [A]</t>
  </si>
  <si>
    <t>vč. výškových náběhů a napojení na jiný typ svodidla, které nejsou zahrnuty do délky 
vč. případné montáže a demontáže reflexního pásku v prohybu svodidla 
vč. kotvení pomocí šroubů do patek na opěrnou zeď</t>
  </si>
  <si>
    <t>52,0 m =52,000 [A]</t>
  </si>
  <si>
    <t>52 m =52,000 [A]</t>
  </si>
  <si>
    <t>Z 11a, Z 11b - 15=15,000 [A]</t>
  </si>
  <si>
    <t>směrové sloupky - 2=2,000 [A] 
nástavce na svodidla - 5=5,000 [B] 
Celkem: A+B=7,000 [C]</t>
  </si>
  <si>
    <t>V1a (0,125) - 16,9 m2=16,900 [A] 
V2b (3/1,5/0,125) - 23,7 m2=23,700 [B] 
V2b (1,5/1,5/0,125) - 1,3 m2 =1,300 [C] 
V2b (1,5/1,5/0,25) - 15,0 m2 =15,000 [D] 
V4 (0,25) - 191,3 m2 =191,300 [E] 
V4 (0,5/0,5/0,25) - 2,5 m2 =2,500 [F] 
V11a (0,125) - 17,5 m2 =17,500 [G] 
Celkem: A+B+C+D+E+F+G=268,200 [H]</t>
  </si>
  <si>
    <t>Sjezdy: 18=18,000 [A]</t>
  </si>
  <si>
    <t>řezání podélných a příčných spar, u vpustí, poklopů, obrubníků a na přechodu materiálů: 680=680,000 [A]</t>
  </si>
  <si>
    <t>Sjezdy - odvodňovací žlab: 8,0 m2 =8,000 [A]</t>
  </si>
  <si>
    <t>Sjezdy 10,0 m3 =10,000 [A] 
Opěrná zídka 10,0 m3 =10,000 [B] 
Celkem: A+B=20,000 [C]</t>
  </si>
  <si>
    <t>SO 107</t>
  </si>
  <si>
    <t>Komunikace a odvodnění Štipoklasy</t>
  </si>
  <si>
    <t>pol. 11313...vybouraný asfaltový materiál (kusový, z odbourání krajů) bez PAU - 7,905 m3 * 2,4 t/m3 =18,972 [A] 
pol. 577A1...vybouraný asfaltový materiál (výsprava trhlin) bez PAU - 40 m *0,02*0,04 m2 * 2,4 t/m3 =0,077 [B] 
Celkem: A+B=19,049 [C]</t>
  </si>
  <si>
    <t>17 05 04 - Zemina a kamení neuvedené pod číslem 17 05 03 
pol. 12273...odkopávky - 294,571 m3 * 2,0 t/m3 =589,142 [A] 
pol. 12931...zemina z čištění příkopů - 753,620 m * 0,2 m2 * 2,0 t/m3*0,9=271,303 [B] 
pol. 11332...vybouraný podklad z kameniva - 54,500 m3 * 2,0 t/m3 =109,000 [C] 
pol. 14173 ...protlačování potrubí - 0,4 m2 * 28,0 m * 2,0 t/m3 =22,400 [D] 
Celkem: A+B+C+D=991,845 [E]</t>
  </si>
  <si>
    <t>pol. 11372.A...Frézování první vrstvy tl. 50 mm - 1. část - hlavní trasa - (klasifikace ZAS-T3): 3321,736 m2 * 0,05 m * 2,4 t/m3 =398,608 [A] 
pol. 11372.A...Frézování první vrstvy tl. 50 mm - 2. část - hlavní trasa - (klasifikace ZAS-T3): 2685,750 m2 * 0,05 m * 2,4 t/m3 =322,290 [B] 
Celkem: A+B=720,898 [C]</t>
  </si>
  <si>
    <t>912283...směmrové sloupky:   20 ks * 1,5 kg /1000 =0,030 [A]</t>
  </si>
  <si>
    <t>pol. 12931...zemina z čištění příkopů - 753,620 m * 0,2 m2 * 2,0 t/m3*0,1=30,145 [A]</t>
  </si>
  <si>
    <t>vybourání asfaltových vrstev v rozjezdech cest (klasifikace ZAS-T1): 7,905 m3=7,905 [A]</t>
  </si>
  <si>
    <t>54,500 m3=54,500 [A]</t>
  </si>
  <si>
    <t>vč. odvozu a uskladnění 
POZN.: podléhá povinnému odkupu dle aktuální směrnice Zadavatele č. R-Sm-16 
POZN.: Povinný odkup vyfrézovaného materiálu se zatříděním ZAS-T1 a ZAS-T2 zhotovitelem! Materiál není odpadem! 
POZN.: Pro zatřídění ZAS-T3 a ZAS-T4 nelze uplatnit povinný odkup vyfrézovaného materiálu zhotovitelem! Materiál je nebezpečným odpadem! 
POZN.: Rozsah druhotného frézování bude odsouhlasen objednatelem a TDI !</t>
  </si>
  <si>
    <t>Frézování první vrstvy tl. 50 mm - 1. část - hlavní trasa - (klasifikace ZAS-T3): 3321,736 m2 * 0,05 m=166,087 [A] 
Frézování druhé vrstvy tl. 50 mm - 1. část - hlavní trasa - (klasifikace ZAS-T1): 3321,736 m2 * 0,05 m=166,087 [B] 
Frézování tl. 90 mm - 1. část - rozjezdy + ostatní - (klasifikace ZAS-T1): 495,500 m2 * 0,09 m=44,595 [C] 
Frézování první vrstvy tl. 50 mm - 2. část - hlavní trasa - (klasifikace ZAS-T3): 2685,750 m2 * 0,05 m=134,288 [D] 
Frézování druhé vrstvy tl. 50 mm - 2. část - hlavní trasa - (klasifikace ZAS-T1): 2685,750 m2 * 0,05 m=134,288 [E] 
Frézování tl. 90 mm - 2. část - rozjezdy + ostatní - (klasifikace ZAS-T1): 275,000 m2 * 0,09 m=24,750 [F] 
Frézování částí krytu mezi fázemi prováděnými po polovinách (klasifikace ZAS-T1): 3,132 m3 =3,132 [G] 
Celkem: A+B+C+D+E+F+G=673,227 [H]</t>
  </si>
  <si>
    <t>Druhotné frézování tl. 60 mm - (klasifikace ZAS-T1): 3321,736 m2 * 0,06 m * 0,15 %=29,896 [A]</t>
  </si>
  <si>
    <t>Sejmutí humózní vrstvy v tloušťce 0,1 m: 615,560 m2 *0,1 m =61,556 [A]</t>
  </si>
  <si>
    <t>Výkop dle výpočtu kubatur a ploch: 294,571 m3 =294,571 [A]</t>
  </si>
  <si>
    <t>Potřeba ornice - 61,556 m3 =61,556 [A]</t>
  </si>
  <si>
    <t>rozsah čištění = 0,2 m3 / m 
753,620=753,620 [A]</t>
  </si>
  <si>
    <t>10 ks =10,000 [A]</t>
  </si>
  <si>
    <t>podvrt DN 150 + chránička + zaslepení 
28,0 m =28,000 [A]</t>
  </si>
  <si>
    <t>odkopávky - 294,571 m3 =294,571 [A] 
zemina z čištění příkopů - 753,620 m * 0,2 m2 =150,724 [B] 
ornice - 61,556 m3 =61,556 [C] 
Celkem: A+B+C=506,851 [D]</t>
  </si>
  <si>
    <t>32,792=32,792 [A]</t>
  </si>
  <si>
    <t>Sjezdy: (68,000-40,0) m3 =28,000 [A]</t>
  </si>
  <si>
    <t>Sjezdy (podsyp/obsyp/zásyp štěrkopískem): 80 m * 0,5 m2 =40,000 [A]</t>
  </si>
  <si>
    <t>550,000=550,000 [A]</t>
  </si>
  <si>
    <t>Ohumusování v tl. 0,1 m - příprava plochy ( svahování, vyrovnání): 615,560 =615,560 [A]</t>
  </si>
  <si>
    <t>Vrstva pro zatravnění tl. 0,1 m: 615,560 m2 =615,560 [A]</t>
  </si>
  <si>
    <t>Péče o zatravněné plochy do předání správci: 615,560 m2=615,560 [A]</t>
  </si>
  <si>
    <t>Sjezdy - podklad pod dlažbu z drobných kostek (odvodňovací žlab) tl. 0,15 m: 40,0 m2 * 0,15 m =6,000 [A]</t>
  </si>
  <si>
    <t>Sjezdy - podklad pod dlažbu z lomového kamene tl. 0,2 m: 145,0*0,2=29,000 [A]</t>
  </si>
  <si>
    <t>Sjezdy tl. 0,2 m, vč. vyspárování: 145,0*0,2=29,000 [A]</t>
  </si>
  <si>
    <t>Stáv. asf. sjezdy a nezpevněné rozjezdy - ŠDB 0/32 tl. 100 mm: 245,000=245,000 [A]</t>
  </si>
  <si>
    <t>Sjezdy - ŠDB 0/32 tl. 200 mm: 300,000=300,000 [A]</t>
  </si>
  <si>
    <t>Rozjezdy polních cest a ve sjezdech - R-mat tl 120 mm: 545,000=545,000 [A]</t>
  </si>
  <si>
    <t>2847,750 m2 * 0,2 m=569,550 [A]</t>
  </si>
  <si>
    <t>(2847,750 m2 * 0,2 m) * 2,3 t/m3 * 0,04=52,399 [A]</t>
  </si>
  <si>
    <t>(2847,750 m2 * 0,2 m) * 2,3 t/m3 * 0,05=65,498 [A]</t>
  </si>
  <si>
    <t>Recyklát 0/22 tl. 100 mm: 689,060=689,060 [A]</t>
  </si>
  <si>
    <t>4191,360=4 191,360 [A]</t>
  </si>
  <si>
    <t>13512,885=13 512,885 [A]</t>
  </si>
  <si>
    <t>Sjezdy: 300,000=300,000 [A]</t>
  </si>
  <si>
    <t>ACO 11+, tl. 40 mm 
6718,410 m2 * 0,04 m =268,736 [A]</t>
  </si>
  <si>
    <t>ACL 16+, tl. 50 mm...3054,000 m2 * 0,05 m=152,700 [A] 
ACL 16+, tl. 60 mm...3740,475 m2 * 0,06 m=224,429 [B] 
Celkem: A+B=377,129 [C]</t>
  </si>
  <si>
    <t>ACP 22+ tl. 60 mm...2803,100 m2 * 0,06 m=168,186 [A] 
ACP 22+ tl. 60 mm (druhotné vyplnění po odfrézování)...498,260 m2 * 0,06 m =29,896 [B] 
ACP 22+ (vyrovnávka sklonu)...31,477 m3 =31,477 [C] 
Celkem: A+B+C=229,559 [D]</t>
  </si>
  <si>
    <t>40 =40,000 [A] (klasifikace ZAS-T1)</t>
  </si>
  <si>
    <t>výplň po řezání podélných a příčných spar, u vpustí, poklopů, obrubníků a na přechodu materiálů: 1266=1 266,000 [A]</t>
  </si>
  <si>
    <t>10 ks=10,000 [A]</t>
  </si>
  <si>
    <t>104,0 m =104,000 [A]</t>
  </si>
  <si>
    <t>Z 11a, Z 11b - 12=12,000 [A]</t>
  </si>
  <si>
    <t>směrové sloupky - 6=6,000 [A] 
nástavce na svodidla - 14=14,000 [B] 
Celkem: A+B=20,000 [C]</t>
  </si>
  <si>
    <t>IS9a - 2,4 m * 3,0 m =7,200 [A]</t>
  </si>
  <si>
    <t>V1a (0,125) - 45 m2=45,000 [A] 
V2b (3/1,5/0,125) - 26,2 m2=26,200 [B] 
V2b (1,5/1,5/0,25) - 18,1 m2 =18,100 [C] 
V3 (3/1,5/0,125) - 29,2 m2=29,200 [D] 
V4 (0,125) - 8,1 m2 =8,100 [E] 
V4 (0,25) - 372,5 m2 =372,500 [F] 
V6b (0,5) - 5,0 m2=5,000 [G] 
V13a - 13,2 m2=13,200 [H] 
V18 - 1,4 m2=1,400 [I] 
Celkem: A+B+C+D+E+F+G+H+I=518,700 [J]</t>
  </si>
  <si>
    <t>STOP 4*1=4,000 [A]</t>
  </si>
  <si>
    <t>ABO 15: 216,0 =216,000 [A]</t>
  </si>
  <si>
    <t>Sjezdy: 80,0 m=80,000 [A]</t>
  </si>
  <si>
    <t>řezání podélných a příčných spar, u vpustí, poklopů, obrubníků a na přechodu materiálů: 1266=1 266,000 [A]</t>
  </si>
  <si>
    <t>Sjezdy - odvodňovací žlab: 40,0 m2 =40,000 [A]</t>
  </si>
  <si>
    <t>Sjezdy 51,0 m3 =51,000 [A]</t>
  </si>
  <si>
    <t>SO 108</t>
  </si>
  <si>
    <t>Komunikace a odvodnění Černíny</t>
  </si>
  <si>
    <t>pol. 11313...vybouraný asfaltový materiál (kusový, z odbourání krajů) bez PAU - 14,200 m3 * 2,4 t/m3 =34,080 [A] 
pol. 577A1...vybouraný asfaltový materiál (výsprava trhlin) bez PAU - 80 m *0,02*0,04 m2 * 2,4 t/m3 =0,154 [B] 
Celkem: A+B=34,234 [C]</t>
  </si>
  <si>
    <t>17 01 01 - BETON z vybouraných konstrukcí 
17 09 04 - Směsné stavební a demoliční odpady 
pol. 96715...vybouraný beton - 26,0 m3 * 2,4 t/m3 =62,400 [A]</t>
  </si>
  <si>
    <t>17 05 04 - Zemina a kamení neuvedené pod číslem 17 05 03 
pol. 12273...odkopávky - 129,865 m3 * 2,0 t/m3=259,730 [A] 
pol. 12931...zemina z čištění příkopů - 488,435 m * 0,2 m2 * 2,0 t/m3*0,9=175,837 [B] 
pol. 129958...zemina z čištění propustků - 8,0 m3 * 2,0 t/m3*0,9 =14,400 [C] 
pol. 11332...vybouraný podklad z kameniva - 25,950 m3 *  2,0 t/m3 =51,900 [D] 
Celkem: A+B+C+D=501,867 [E]</t>
  </si>
  <si>
    <t>pol. 11372.A...Frézování druhé vrstvy tl. 50 mm - hlavní trasa - (klasifikace ZAS-T3): 6266,035 m2 * 0,05 m * 2,4 t/m3 =751,924 [A] 
pol. 11372.B...Druhotné frézování tl. 60 m - (klasifikace ZAS-T3): 6266,035 m2 * 0,06 m * 0,15 % * 2,4 t/m3 =135,346 [B] 
pol. 577A1...frézování drážky - (klasifikace ZAS-T3): 80*0,0012 * 2,4 t/m3 =0,230 [C] 
Celkem: A+B+C=887,500 [D]</t>
  </si>
  <si>
    <t>912283...směmrové sloupky:   4 ks * 1,5 kg /1000 =0,006 [A]</t>
  </si>
  <si>
    <t>pol. 12931...zemina z čištění příkopů - 488,435 m * 0,2 m2 * 2,0 t/m3*0,1=19,537 [A] 
pol. 129958...zemina z čištění propustků - 8,0 m3 * 2,0 t/m3*0,1 =1,600 [B] 
Celkem: A+B=21,137 [C]</t>
  </si>
  <si>
    <t>vybourání asfaltových vrstev v rozjezdech cest (klasifikace ZAS-T1): 14,200 m3=14,200 [A]</t>
  </si>
  <si>
    <t>25,950 m3=25,950 [A]</t>
  </si>
  <si>
    <t>Frézování první vrstvy tl. 40 mm - hlavní trasa - (klasifikace ZAS-T1): 6266,035 m2 * 0,04 m=250,641 [A] 
Frézování druhé vrstvy tl. 50 mm - hlavní trasa - (klasifikace ZAS-T3): 6266,035 m2 * 0,05 m=313,302 [B] 
Frézování tl. 90 mm - rozjezdy + ostatní - (klasifikace ZAS-T1): 1420,000 m2 * 0,09 m=127,800 [C] 
Frézování částí krytu mezi fázemi prováděnými po polovinách (klasifikace ZAS-T1): 3,222 m3 =3,222 [D] 
Celkem: A+B+C+D=694,965 [E]</t>
  </si>
  <si>
    <t>vč. odvozu a uskladnění 
POZN.: Pro zatřídění ZAS-T3 a ZAS-T4 nelze uplatnit povinný odkup vyfrézovaného materiálu zhotovitelem! Materiál je nebezpečným odpadem! 
POZN.: Rozsah druhotného frézování bude odsouhlasen objednatelem a TDI !</t>
  </si>
  <si>
    <t>Druhotné frézování tl. 60 mm - (klasifikace ZAS-T3): 6266,035 m2 * 0,06 m * 0,15 %=56,394 [A]</t>
  </si>
  <si>
    <t>Sejmutí humózní vrstvy v tloušťce 0,1 m: 477,900 m2 *0,1 m =47,790 [A]</t>
  </si>
  <si>
    <t>Výkop dle výpočtu kubatur a ploch: 129,865 m3 =129,865 [A]</t>
  </si>
  <si>
    <t>Potřeba ornice - 47,790 m3 =47,790 [A]</t>
  </si>
  <si>
    <t>rozsah čištění = 0,2 m3 / m 
488,435=488,435 [A]</t>
  </si>
  <si>
    <t>15 ks =15,000 [A]</t>
  </si>
  <si>
    <t>odkopávky - 129,865 m3 =129,865 [A] 
zemina z čištění příkopů - 488,435 m * 0,2 m2 =97,687 [B] 
zemina z čištění propustků - 8,0 m3 =8,000 [C] 
ornice - 47,790 m3 =47,790 [D] 
Celkem: A+B+C+D=283,342 [E]</t>
  </si>
  <si>
    <t>Sjezdy - (42,000-20,0) m3 =22,000 [A]</t>
  </si>
  <si>
    <t>Sjezdy (podsyp/obsyp/zásyp štěrkopískem): 40 m * 0,5 m2 =20,000 [A]</t>
  </si>
  <si>
    <t>220,000=220,000 [A]</t>
  </si>
  <si>
    <t>Ohumusování v tl. 0,1 m - příprava plochy ( svahování, vyrovnání): 477,900 =477,900 [A]</t>
  </si>
  <si>
    <t>Vrstva pro zatravnění tl. 0,1 m: 477,900 m2 =477,900 [A]</t>
  </si>
  <si>
    <t>Péče o zatravněné plochy do předání správci: 477,900 m2=477,900 [A]</t>
  </si>
  <si>
    <t>Sjezdy - podklad pod dlažbu z lomového kamene tl. 0,2 m: 87,0 m2 * 0,2 m=17,400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</si>
  <si>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</si>
  <si>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Sjezdy tl. 0,2 m, vč. vyspárování: 87,0 m2 * 0,2 m=17,400 [A]</t>
  </si>
  <si>
    <t>Stáv. asf. sjezdy a nezpevněné rozjezdy - ŠDB 0/32 tl. 100 mm: 115,000=115,000 [A]</t>
  </si>
  <si>
    <t>Sjezdy - ŠDB 0/32 tl. 200 mm: 105,000=105,000 [A]</t>
  </si>
  <si>
    <t>Rozjezdy polních cest a ve sjezdech - R-mat tl 120 mm: 220,000=220,000 [A]</t>
  </si>
  <si>
    <t>Recyklát 0/22 tl. 100 mm: 498,900=498,900 [A]</t>
  </si>
  <si>
    <t>2339,905=2 339,905 [A]</t>
  </si>
  <si>
    <t>14928,282=14 928,282 [A]</t>
  </si>
  <si>
    <t>Sjezdy: 105,000=105,000 [A]</t>
  </si>
  <si>
    <t>ACO 11+, tl. 40 mm 
7430,986 m2 * 0,04 m =297,239 [A]</t>
  </si>
  <si>
    <t>ACL 16+, tl. 50 mm 
7497,296 m2 * 0,05 m=374,865 [A]</t>
  </si>
  <si>
    <t>ACP 22+ tl. 60 mm (druhotné vyplnění po odfrézování)...939,905 m2 * 0,06 m =56,394 [A] 
ACP 22+ (vyrovnávka sklonu)...66,236 m3 =66,236 [B] 
Celkem: A+B=122,630 [C]</t>
  </si>
  <si>
    <t>Sjezdy 
105,000=105,000 [A]</t>
  </si>
  <si>
    <t>80 =80,000 [A] (klasifikace ZAS-T3)</t>
  </si>
  <si>
    <t>výplň po řezání podélných a příčných spar, u vpustí, poklopů, obrubníků a na přechodu materiálů: 1652=1 652,000 [A]</t>
  </si>
  <si>
    <t>propustek 60,000 m2=60,000 [A]</t>
  </si>
  <si>
    <t>Přidružená stavební výroba</t>
  </si>
  <si>
    <t>78322</t>
  </si>
  <si>
    <t>PROTIKOROZ OCHRANA DOPLŇK OK NÁTĚREM VÍCEVRST</t>
  </si>
  <si>
    <t>ocelové zábradlí:(10+10)*1,1=22,000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</si>
  <si>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</si>
  <si>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Z 11a, Z 11b - 25=25,000 [A] 
Z 11c, Z 11d - 2=2,000 [B] 
Celkem: A+B=27,000 [C]</t>
  </si>
  <si>
    <t>V1a (0,125) - 33,1 m2=33,100 [A] 
V2b (3/1,5/0,125) - 47,9 m2=47,900 [B] 
V2b (1,5/1,5/0,25) - 20,6 m2=20,600 [C] 
V4 (0,25) - 338,8 m2=338,800 [D] 
V4 (0,5/0,5/0,25) - 7,5 m2=7,500 [E] 
V10d (0,5/0,5/0,25) - 10,6 m2=10,600 [F] 
V11a (0,125) - 17,5 m2=17,500 [G] 
Celkem: A+B+C+D+E+F+G=476,000 [H]</t>
  </si>
  <si>
    <t>Sjezdy 40,0 m =40,000 [A]</t>
  </si>
  <si>
    <t>řezání podélných a příčných spar, u vpustí, poklopů, obrubníků a na přechodu materiálů: 1652=1 652,000 [A]</t>
  </si>
  <si>
    <t>93867</t>
  </si>
  <si>
    <t>OČIŠTĚNÍ OCEL KONSTR BROUŠENÍM</t>
  </si>
  <si>
    <t>P14</t>
  </si>
  <si>
    <t>ocelové zábradlí: (10+10)*1,1=22,000 [C]</t>
  </si>
  <si>
    <t>Položka zahrnuje:  
- očištění předepsaným způsobem  
- odklizení vzniklého odpadu  
Položka nezahrnuje:  
- x</t>
  </si>
  <si>
    <t>Sjezdy 26,0 m3 =26,000 [A]</t>
  </si>
  <si>
    <t>SO 109</t>
  </si>
  <si>
    <t>Komunikace a odvodnění km 27,464 - km 28,000</t>
  </si>
  <si>
    <t>pol. 11313...vybouraný asfaltový materiál (kusový, z odbourání krajů) bez PAU - 1,500 m3 * 2,4 t/m3 =3,600 [A]</t>
  </si>
  <si>
    <t>17 01 01 - BETON z vybouraných konstrukcí 
17 09 04 - Směsné stavební a demoliční odpady 
pol. 96715...vybouraný beton - 25,000 m3 * 2,4 t/m3 =60,000 [A]</t>
  </si>
  <si>
    <t>17 05 04 - Zemina a kamení neuvedené pod číslem 17 05 03 
pol. 12273...odkopávky - 408,643 m3 * 2,0 t/m3=817,286 [A] 
pol. 12931...zemina z čištění příkopů - 791,470 m * 0,2 m2 * 2,0 t/m3*0,9=284,929 [B] 
pol. 11332...vybouraný podklad z kameniva - 9,000 m3 *  2,0 t/m3 =18,000 [C]  
pol. 14173 ...protlačování potrubí - 0,4 m2 * 14,0 m * 2,0 t/m3 =11,200 [D] 
Celkem: A+B+C+D=1 131,415 [E]</t>
  </si>
  <si>
    <t>912283...směmrové sloupky:   13 ks * 1,5 kg /1000 =0,020 [A]</t>
  </si>
  <si>
    <t>pol. 12931...zemina z čištění příkopů - 791,470 m * 0,2 m2 * 2,0 t/m3*0,1=31,659 [A]</t>
  </si>
  <si>
    <t>Pročištění vtoku a výtoku u propustků, lokální nálet a křoviny průměru do 20 cm na svazích před mostem ev.č. 126-010 
200=200,000 [A]</t>
  </si>
  <si>
    <t>vybourání asfaltových vrstev v rozjezdech cest (klasifikace ZAS-T1): 1,500 m3=1,500 [A]</t>
  </si>
  <si>
    <t>Frézování tl. 120 mm - hlavní trasa (klasifikace ZAS-T1): 3914,873 m2 * 0,12 m =469,785 [A] 
Frézování tl. 90 mm  - rozjezdy + ostatní (klasifikace ZAS-T1): 150,000 m2 * 0,09 m =13,500 [B] 
Frézování částí krytu mezi fázemi prováděnými po polovinách (klasifikace ZAS-T1): 2,063 m3 =2,063 [C] 
Celkem: A+B+C=485,348 [D]</t>
  </si>
  <si>
    <t>Sejmutí humózní vrstvy v tloušťce 0,1 m: 1156,258 m2 *0,1 m =115,626 [A]</t>
  </si>
  <si>
    <t>Výkop dle výpočtu kubatur a ploch: 408,643=408,643 [A]</t>
  </si>
  <si>
    <t>Potřeba ornice - 118,721 m3 =118,721 [A]</t>
  </si>
  <si>
    <t>rozsah čištění = 0,2 m3 / m 
791,470=791,470 [A]</t>
  </si>
  <si>
    <t>podvrt DN 150 + chránička + zaslepení 
14,0 m =14,000 [A]</t>
  </si>
  <si>
    <t>odkopávky - 408,643 m3 =408,643 [A] 
zemina z čištění příkopů - 791,470 m * 0,2 m2 =158,294 [B] 
ornice - 118,721 m3 =118,721 [C] 
Celkem: A+B+C=685,658 [D]</t>
  </si>
  <si>
    <t>163,418=163,418 [A]</t>
  </si>
  <si>
    <t>Sjezdy - (32,500-18,0) m3 =14,500 [A]</t>
  </si>
  <si>
    <t>Sjezdy (podsyp/obsyp/zásyp štěrkopískem): 36 m * 0,5 m2 =18,000 [A]</t>
  </si>
  <si>
    <t>219,905=219,905 [A]</t>
  </si>
  <si>
    <t>Ohumusování v tl. 0,1 m - příprava plochy ( svahování, vyrovnání): 1187,205 =1 187,205 [A]</t>
  </si>
  <si>
    <t>Vrstva pro zatravnění tl. 0,1 m: 1187,205 m2 =1 187,205 [A]</t>
  </si>
  <si>
    <t>Péče o zatravněné plochy do předání správci: 1187,205 m2=1 187,205 [A]</t>
  </si>
  <si>
    <t>Sjezdy - podklad pod dlažbu z lomového kamene tl. 0,2 m: 61,500 m2 * 0,2 m=12,300 [A]</t>
  </si>
  <si>
    <t>Sjezdy tl. 0,2 m, vč. vyspárování: 61,500 m2 * 0,2 m =12,300 [A]</t>
  </si>
  <si>
    <t>Sjezdy - ŠDB 0/32 tl. 200 mm: 100=100,000 [A]</t>
  </si>
  <si>
    <t>Rozjezdy polních cest a ve sjezdech - R-mat tl 120 mm: 100=100,000 [A]</t>
  </si>
  <si>
    <t>3962,555 m2 * 0,2 m=792,511 [A]</t>
  </si>
  <si>
    <t>(3962,555 m2 * 0,2 m) * 2,3 t/m3 * 0,04=72,911 [A]</t>
  </si>
  <si>
    <t>(3962,555 m2 * 0,2 m) * 2,3 t/m3 * 0,05=91,139 [A]</t>
  </si>
  <si>
    <t>Recyklát 0/22 tl. 100 mm: 519,640=519,640 [A]</t>
  </si>
  <si>
    <t>3969,427=3 969,427 [A]</t>
  </si>
  <si>
    <t>7686,191=7 686,191 [A]</t>
  </si>
  <si>
    <t>Sjezdy: 100,000=100,000 [A]</t>
  </si>
  <si>
    <t>ACO 11+, tl. 40 mm 
3804,423 m2 * 0,04 m =152,177 [A]</t>
  </si>
  <si>
    <t>ACL 16+, tl. 50 mm 
3881,769 m2 * 0,05 m=194,088 [A]</t>
  </si>
  <si>
    <t>ACP 22+ tl. 70 mm 
3859,427 m2 * 0,07 m=270,160 [A]</t>
  </si>
  <si>
    <t>výplň po řezání podélných a příčných spar, u vpustí, poklopů, obrubníků a na přechodu materiálů: 595=595,000 [A]</t>
  </si>
  <si>
    <t>218,0 m =218,000 [A]</t>
  </si>
  <si>
    <t>218,0=218,000 [A]</t>
  </si>
  <si>
    <t>Z 11a, Z 11b - 34=34,000 [A]</t>
  </si>
  <si>
    <t>směrové sloupky - 2=2,000 [A] 
nástavce na svodidla - 11=11,000 [B] 
Celkem: A+B=13,000 [C]</t>
  </si>
  <si>
    <t>13=13,000 [A]</t>
  </si>
  <si>
    <t>V1a (0,125) - 31,9 m2=31,900 [A] 
V2b (3/1,5/0,125) - 17,5 m2=17,500 [B] 
V2b (1,5/1,5/0,25) - 5,0 m2 =5,000 [C] 
V3 (3/1,5/0,125) - 20,8 m2=20,800 [D] 
V4 (0,25) - 262,5 m2 =262,500 [E] 
Celkem: A+B+C+D+E=337,700 [F]</t>
  </si>
  <si>
    <t>Sjezdy: 36=36,000 [A]</t>
  </si>
  <si>
    <t>řezání podélných a příčných spar, u vpustí, poklopů, obrubníků a na přechodu materiálů: 595 =595,000 [A]</t>
  </si>
  <si>
    <t>Sjezdy 25,0 m3 =25,000 [A]</t>
  </si>
  <si>
    <t>SO 110</t>
  </si>
  <si>
    <t>Komunikace a odvodnění Bykáň</t>
  </si>
  <si>
    <t>pol. 11313...vybouraný asfaltový materiál (kusový, z odbourání krajů) bez PAU - 7,475 m3 * 2,4 t/m3 =17,940 [A]</t>
  </si>
  <si>
    <t>17 01 01 - BETON z vybouraných konstrukcí 
17 09 04 - Směsné stavební a demoliční odpady 
pol. 96715...vybouraný beton - 25,500 m3 * 2,4 t/m3 =61,200 [A] 
pol. 96713...vybouraný kamen na MC - 4,0 m3 * 2,6 t/m3 =10,400 [B] 
Celkem: A+B=71,600 [C]</t>
  </si>
  <si>
    <t>17 05 04 - Zemina a kamení neuvedené pod číslem 17 05 03 
pol. 12273...odkopávky - 209,895 m3 * 2,0 t/m3=419,790 [A] 
pol. 12931...zemina z čištění příkopů - 194,985 m * 0,2 m2 * 2,0 t/m3*0,9=70,195 [B] 
pol. 129958...zemina z čištění propustků - 4,0 m3 * 2,0 t/m3*0,9=7,200 [C] 
pol. 212625...výkop rýhy pro trativody - 100,0 m * 0,5 m2 * 2,0 t/m3=100,000 [D] 
pol. 13173...výkop jámy - 14,0 m3 * 2,0 t/m3=28,000 [E] 
pol. 11332...vybouraný podklad z kameniva - 22,250 m3 *  2,0 t/m3 =44,500 [F] 
pol. 14173 ...protlačování potrubí - 0,4 m2 * 14,0 m * 2,0 t/m3 =11,200 [G] 
Celkem: A+B+C+D+E+F+G=680,885 [H]</t>
  </si>
  <si>
    <t>912283...směmrové sloupky:   11 ks * 1,5 kg /1000 =0,017 [A]</t>
  </si>
  <si>
    <t>pol. 12931...zemina z čištění příkopů - 194,985 m * 0,2 m2 * 2,0 t/m3*0,1=7,799 [A] 
pol. 129958...zemina z čištění propustků - 4,0 m3 * 2,0 t/m3*0,1=0,800 [B] 
Celkem: A+B=8,599 [C]</t>
  </si>
  <si>
    <t>vybourání asfaltových vrstev v rozjezdech cest (klasifikace ZAS-T1): 7,475 m3=7,475 [A]</t>
  </si>
  <si>
    <t>22,250 m3=22,250 [A]</t>
  </si>
  <si>
    <t>11337</t>
  </si>
  <si>
    <t>ODSTRANĚNÍ PODKLADU ZPEVNĚNÝCH PLOCH Z DLAŽEBNÍCH KOSTEK</t>
  </si>
  <si>
    <t>506,180 =506,180 [A]</t>
  </si>
  <si>
    <t>Frézování tl. 120 mm - hlavní trasa - (klasifikace ZAS-T1): 3163,624 m2 * 0,12 m =379,635 [A] 
Frézování tl. 50 mm - hlavní trasa - (klasifikace ZAS-T1): 196,000 m2 * 0,05 m =9,800 [B] 
Frézování tl. 90 mm - rozjezdy + ostatní - (klasifikace ZAS-T1): 375,000 m2 * 0,09 m =33,750 [C] 
Frézování částí krytu mezi fázemi prováděnými po polovinách (klasifikace ZAS-T1): 1,841 m3 =1,841 [D] 
Celkem: A+B+C+D=425,026 [E]</t>
  </si>
  <si>
    <t>Sejmutí humózní vrstvy v tloušťce 0,1 m: 610,980 m2 *0,1 m =61,098 [A]</t>
  </si>
  <si>
    <t>Výkop dle výpočtu kubatur a ploch: 209,895=209,895 [A]</t>
  </si>
  <si>
    <t>Potřeba ornice - 61,098 m3 =61,098 [A]</t>
  </si>
  <si>
    <t>rozsah čištění = 0,2 m3 / m 
194,985=194,985 [A]</t>
  </si>
  <si>
    <t>5 ks =5,000 [A]</t>
  </si>
  <si>
    <t>výkop pro vsakovací jímku a čelo propustku: 14,0 m3 =14,000 [A]</t>
  </si>
  <si>
    <t>odkopávky - 209,895 m3 =209,895 [A] 
zemina z čištění příkopů - 194,985 m * 0,2 m2 =38,997 [B] 
zemina z čištění propustků - 4,0 m3 =4,000 [C] 
trativody - 78,500 m3 =78,500 [D] 
jámy - 14,000 m3=14,000 [E] 
ornice - 61,098 m3 =61,098 [F] 
Celkem: A+B+C+D+E+F=406,490 [G]</t>
  </si>
  <si>
    <t>29,809=29,809 [A]</t>
  </si>
  <si>
    <t>Sjezdy. propustky, trativody - (126,400-24,0) m3 =102,400 [A]</t>
  </si>
  <si>
    <t>Sjezdy (podsyp/obsyp/zásyp štěrkopískem): 48 m * 0,5 m2 =24,000 [A]</t>
  </si>
  <si>
    <t>497,500=497,500 [A]</t>
  </si>
  <si>
    <t>Ohumusování v tl. 0,1 m - příprava plochy ( svahování, vyrovnání): 610,980 =610,980 [A]</t>
  </si>
  <si>
    <t>Vrstva pro zatravnění tl. 0,1 m: 610,980 m2 =610,980 [A]</t>
  </si>
  <si>
    <t>Péče o zatravněné plochy do předání správci: 610,980 m2=610,980 [A]</t>
  </si>
  <si>
    <t>z částečně perforované trubky DN 100 mm, vč. lože  z betonu C8/10 a zásypu ŠD fr. 16/32 
vč. případných revizních drenážních šachet</t>
  </si>
  <si>
    <t>100=100,000 [A]</t>
  </si>
  <si>
    <t>Netkaná geotextilie 200 g/m2 - trativody: 547,500 m2 =547,500 [A]</t>
  </si>
  <si>
    <t>vsakovací jáma 2 m * 3,5 m * 2 m =14,000 [A]</t>
  </si>
  <si>
    <t>Sjezdy - podklad pod dlažbu z drobných kostek (odvodňovací žlab) tl. 0,15 m: 16,0 m2 * 0,15 m =2,400 [A]</t>
  </si>
  <si>
    <t>Sjezdy - podklad pod dlažbu z lomového kamene tl. 0,2 m: 72,5*0,2=14,500 [A]</t>
  </si>
  <si>
    <t>Sjezdy tl. 0,2 m, vč. vyspárování: 72,5 m2 * 0,2 m =14,500 [A]</t>
  </si>
  <si>
    <t>562101</t>
  </si>
  <si>
    <t>VOZOVKOVÉ VRSTVY Z MATERIÁLŮ STABIL CEMENTEM TŘ I</t>
  </si>
  <si>
    <t>Vrstva ze směsi z kameniva stmelená cementem:  
SC C8/10  tl. 160 mm...3232,944 m2 * 0,16 m=517,271 [A]</t>
  </si>
  <si>
    <t>- dodání směsi v požadované kvalitě 
- očištění podkladu 
- uložení směsi dle předepsaného technologického předpisu a zhutnění vrstvy v předepsané tloušťce 
- zřízení vrstvy bez rozlišení šířky, pokládání vrstvy po etapách, včetně pracovních spar a spojů 
- úpravu napojení, ukončení 
- úpravu dilatačních spar včetně předepsané výztuže 
- nezahrnuje postřiky, nátěry 
- nezahrnuje úpravu povrchu krytu</t>
  </si>
  <si>
    <t>56330</t>
  </si>
  <si>
    <t>VOZOVKOVÉ VRSTVY ZE ŠTĚRKODRTI</t>
  </si>
  <si>
    <t>v místě posunu teoretické osy pod vrstvu z SC 
ŠDB 0/32 tl. 220 mm: 12 m3=12,000 [A]</t>
  </si>
  <si>
    <t>Stáv. asf. sjezdy a nezpevněné rozjezdy - ŠDB 0/32 tl. 100 mm: 100=100,000 [A]</t>
  </si>
  <si>
    <t>Sjezdy - ŠDB 0/32 tl. 200 mm: 220,0=220,000 [A]</t>
  </si>
  <si>
    <t>Rozjezdy polních cest a ve sjezdech - R-mat tl 120 mm: 320,000=320,000 [A]</t>
  </si>
  <si>
    <t>Recyklát 0/22 tl. 100 mm: 464,240=464,240 [A]</t>
  </si>
  <si>
    <t>3583,746=3 583,746 [A]</t>
  </si>
  <si>
    <t>7414,167=7 414,167 [A]</t>
  </si>
  <si>
    <t>Sjezdy 
220,000=220,000 [A]</t>
  </si>
  <si>
    <t>ACO 11+, tl. 40 mm 
3679,829 m2 * 0,04 m =147,193 [A]</t>
  </si>
  <si>
    <t>ACL 16+, tl. 50 mm 
3734,338 m2 * 0,05 m=186,717 [A]</t>
  </si>
  <si>
    <t>ACP 22+ tl. 70 mm 
3163,746 m2 * 0,07 m=221,462 [B]</t>
  </si>
  <si>
    <t>výplň po řezání podélných a příčných spar, u vpustí, poklopů, obrubníků a na přechodu materiálů: 749=749,000 [A]</t>
  </si>
  <si>
    <t>propustek 6,000 m2=6,000 [A]</t>
  </si>
  <si>
    <t>9111B1</t>
  </si>
  <si>
    <t>ZÁBRADLÍ SILNIČNÍ SE SVISLOU VÝPLNÍ - DODÁVKA A MONTÁŽ</t>
  </si>
  <si>
    <t>rozebíratelné zábradlí s plentou z plexiskla s distančními podkložkami, kotvení na patky šrouby 
kompletní dodávka a osazení, vč betonáže patek a PKO zábradlí a sloupků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</si>
  <si>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</si>
  <si>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56,0 m =56,000 [A]</t>
  </si>
  <si>
    <t>56,0=56,000 [A]</t>
  </si>
  <si>
    <t>směrové sloupky - 10=10,000 [A] 
nástavce na svodidla - 1=1,000 [B] 
Celkem: A+B=11,000 [C]</t>
  </si>
  <si>
    <t>V1a (0,125) - 25,6 m2=25,600 [A] 
V2b (3/1,5/0,125) - 16,2 m2=16,200 [B] 
V2b (1,5/1,5/0,25) - 4,4 m2 =4,400 [C] 
V3 (3/1,5/0,125) - 15,6 m2 =15,600 [D] 
V4 (0,25) - 212,5 m2 =212,500 [E] 
V4 (0,5/0,5/0,25) - 10,6 m2=10,600 [F] 
V11a (0,125) - 17,5 m2=17,500 [G] 
Celkem: A+B+C+D+E+F+G=302,400 [H]</t>
  </si>
  <si>
    <t>ABO 15: 130 =130,000 [A]</t>
  </si>
  <si>
    <t>Sjezdy 48,0 m =48,000 [A]</t>
  </si>
  <si>
    <t>9185D2</t>
  </si>
  <si>
    <t>ČELA KAMENNÁ PROPUSTU Z TRUB DN DO 600MM</t>
  </si>
  <si>
    <t>Položka zahrnuje:  
zdivo z lomového kamen na MC ve tvaru, předepsaným zadávací dokumentací  
vyspárování zdiva MC  
římsu ze železobetonu včetně výztuže, pokud je předepsaná zadávací dokumentací  
Nezahrnuje zábradlí</t>
  </si>
  <si>
    <t>řezání podélných a příčných spar, u vpustí, poklopů, obrubníků a na přechodu materiálů: 749=749,000 [A]</t>
  </si>
  <si>
    <t>935212</t>
  </si>
  <si>
    <t>PŘÍKOPOVÉ ŽLABY Z BETON TVÁRNIC ŠÍŘ DO 600MM DO BETONU TL 100MM</t>
  </si>
  <si>
    <t>60=60,000 [A]</t>
  </si>
  <si>
    <t>96713</t>
  </si>
  <si>
    <t>VYBOURÁNÍ ČÁSTÍ KONSTRUKCÍ KAMENNÝCH NA MC</t>
  </si>
  <si>
    <t>čelo propustku:  4 m3=4,000 [A]</t>
  </si>
  <si>
    <t>Sjezdy: 25,500 m3 =25,500 [A]</t>
  </si>
  <si>
    <t>SO 111</t>
  </si>
  <si>
    <t>Komunikace a odvodnění Májovka</t>
  </si>
  <si>
    <t>pol. 11313...vybouraný asfaltový materiál (kusový, z odbourání krajů) bez PAU - 3,000 m3 * 2,4 t/m3 =7,200 [A] 
pol. 577A1...vybouraný asfaltový materiál (výsprava trhlin) bez PAU - 40 m *0,02*0,04 m2 * 2,4 t/m3 =0,077 [B] 
Celkem: A+B=7,277 [C]</t>
  </si>
  <si>
    <t>17 01 01 - BETON z vybouraných konstrukcí 
17 09 04 - Směsné stavební a demoliční odpady 
pol. 96715...vybouraný beton - 45,0 m3 * 2,4 t/m3 =108,000 [A] 
pol. 91914...řezání železobetonové římsy - 12,0 m2 * 0,2 m * 2,5 t/m3 =6,000 [B] 
Celkem: A+B=114,000 [C]</t>
  </si>
  <si>
    <t>17 05 04 - Zemina a kamení neuvedené pod číslem 17 05 03 
pol. 12273...odkopávky - silniční těleso 1042,3 m3 * 2,0 t/m3=2 084,600 [A] 
pol. 12273...odkopávky - propustek 20 m3 * 2,0 t/m3=40,000 [B] 
pol. 12273...výkop pro sanaci 361,800 m3 * 2,0 t/m3=723,600 [C] 
pol. 12931...zemina z čištění příkopů - 881 m * 0,2 m2 * 2,0 t/m3*0,9=317,160 [D] 
pol. 129958...zemina z čištění propustků - 4,0 m3 * 2,0 t/m3*0,9=7,200 [E] 
pol. 212625...výkop rýhy pro trativody - 80,0 m * 0,5 m2 * 2,0 t/m3=80,000 [F] 
pol. 11332...vybouraný podklad z kameniva - 242,725 m3 *  2,0 t/m3 =485,450 [G] 
pol. 14173 ...protlačování potrubí - 0,4 m2 * 42,0 m * 2,0 t/m3 =33,600 [H] 
Celkem: A+B+C+D+E+F+G+H=3 771,610 [I]</t>
  </si>
  <si>
    <t>912283...směmrové sloupky:   5 ks * 1,5 kg /1000 =0,008 [A]</t>
  </si>
  <si>
    <t>pol. 12931...zemina z čištění příkopů - 881 m * 0,2 m2 * 2,0 t/m3*0,1=35,240 [A] 
pol. 129958...zemina z čištění propustků - 4,0 m3 * 2,0 t/m3*0,1=0,800 [B] 
Celkem: A+B=36,040 [C]</t>
  </si>
  <si>
    <t>Pročištění vtoku a výtoku u propustků, lokální nálet 
40=40,000 [A]</t>
  </si>
  <si>
    <t>vybourání asfaltových vrstev v rozjezdech cest (klasifikace ZAS-T1): 3,000 m3=3,000 [A]</t>
  </si>
  <si>
    <t>242,725 m3=242,725 [A]</t>
  </si>
  <si>
    <t>26,640 m3 =26,640 [A]</t>
  </si>
  <si>
    <t>Frézování tl. 50 mm - 1. část (klasifikace ZAS-T1): 129,5 m2 * 0,05 m=6,475 [A] 
Frézování tl. 120 mm - 1. část (klasifikace ZAS-T1): 133,200 m2 * 0,12 m=15,984 [B] 
Frézování tl. 120 mm - 2. část (klasifikace ZAS-T1): 5179,350 m2 * 0,12 m=621,522 [C] 
Frézování tl. 90 mm - 3. část - Májovka (klasifikace ZAS-T1): 735,0 m2 * 0,09 m=66,150 [D] 
Frézování tl. 200 mm - 4. část (klasifikace ZAS-T1): 790,750 m2 * 0,20 m=158,150 [E] 
Frézování tl. 90 mm - 5. část (klasifikace ZAS-T1): 600 m2 * 0,09 m=54,000 [F] 
Frézování částí krytu mezi fázemi prováděnými po polovinách (klasifikace ZAS-T1): 3,491 m3=3,491 [G] 
Celkem: A+B+C+D+E+F+G=925,772 [H]</t>
  </si>
  <si>
    <t>Druhotné frézování tl. 60 m (klasifikace ZAS-T1): 243,750 m2 * 0,06 m =14,625 [A]</t>
  </si>
  <si>
    <t>Sejmutí humózní vrstvy v tloušťce 0,1 m: 1849 m2 *0,1 m =184,900 [A]</t>
  </si>
  <si>
    <t>Výkop dle výpočtu kubatur a ploch: 
silniční těleso:  1042,3=1 042,300 [A] 
propustky:  20=20,000 [B] 
výkop pro sanaci: 361,800=361,800 [C] 
Celkem: A+B+C=1 424,100 [D]</t>
  </si>
  <si>
    <t>Potřeba ornice - 184,900 m3 =184,900 [A]</t>
  </si>
  <si>
    <t>rozsah čištění = 0,2 m3 / m 
881=881,000 [A]</t>
  </si>
  <si>
    <t>výkop pro betonovou vtokovou jímku 
3,375 m3 =3,375 [A]</t>
  </si>
  <si>
    <t>podvrt DN 150 + chránička + zaslepení 
42 m =42,000 [A]</t>
  </si>
  <si>
    <t>odkopávky - silniční těleso 1042,3 m3 =1 042,300 [A] 
odkopávky - propustek 20 m3 =20,000 [B] 
výkop pro sanaci 361,800 m3 =361,800 [C] 
zemina z čištění příkopů - 1076,375 m * 0,2 m2 =215,275 [D] 
zemina z čištění propustků - 4,0 m3 =4,000 [E] 
trativody - 66,0 m3 =66,000 [F] 
ornice - 184,900 m3 =184,900 [G] 
Celkem: A+B+C+D+E+F+G=1 894,275 [H]</t>
  </si>
  <si>
    <t>89,50=89,500 [A]</t>
  </si>
  <si>
    <t>Sjezdy. propustky, trativody - (132,400-33) m3 =99,400 [A]</t>
  </si>
  <si>
    <t>Sjezdy (podsyp/obsyp/zásyp štěrkopískem): 66 m * 0,5 m2 =33,000 [A]</t>
  </si>
  <si>
    <t>1541,0=1 541,000 [A]</t>
  </si>
  <si>
    <t>Ohumusování v tl. 0,1 m - příprava plochy ( svahování, vyrovnání): 1849,000 =1 849,000 [A]</t>
  </si>
  <si>
    <t>Vrstva pro zatravnění tl. 0,1 m: 1849,000 m2 =1 849,000 [A]</t>
  </si>
  <si>
    <t>Péče o zatravněné plochy do předání správci: 1849,000 m2=1 849,000 [A]</t>
  </si>
  <si>
    <t>z částečně perforované trubky DN 100 mm, vč. lože z betonu C8/10 a zásypu ŠD fr. 16/32 
vč. případných revizních drenážních šachet</t>
  </si>
  <si>
    <t>80=80,000 [A]</t>
  </si>
  <si>
    <t>Netkaná geotextilie 200 g/m2 - trativody, pláň: 1494,780 m2 =1 494,780 [A]</t>
  </si>
  <si>
    <t>sanace aktivní zóny v min. tl. 300 mm v místech neúnosného podloží: 1206,000 m2 * 0,3 m=361,800 [A]</t>
  </si>
  <si>
    <t>451312</t>
  </si>
  <si>
    <t>PODKLADNÍ A VÝPLŇOVÉ VRSTVY Z PROSTÉHO BETONU C12/15</t>
  </si>
  <si>
    <t>Propustek - podkladní vrstva tl. 0,1 m: (9+2+1,5) * 0,1 =1,250 [A]</t>
  </si>
  <si>
    <t>Sjezdy - podklad pod dlažbu z lomového kamene tl. 0,2 m: 99,0 m2 * 0,2 m =19,800 [A]</t>
  </si>
  <si>
    <t>Sjezdy a propustek tl. 0,2 m, vč. vyspárování: 99,0 m2 * 0,2 m =19,800 [A]</t>
  </si>
  <si>
    <t>Vrstva ze směsi z kameniva stmelená cementem:  
SC C8/10  tl. 160 mm...141,700 m2 * 0,16 m=22,672 [A] 
SC C8/10  tl. 120 mm...(824,0+22,7) m2 * 0,12 m=101,604 [B] 
Celkem: A+B=124,276 [C]</t>
  </si>
  <si>
    <t>Sjezdy - ŠDB 0/32 tl. 200 mm: 205,0=205,000 [A]</t>
  </si>
  <si>
    <t>ŠDB 0/32 tl. 220 mm: 1123,930=1 123,930 [A]</t>
  </si>
  <si>
    <t>Rozjezdy polních cest a ve sjezdech - R-mat tl 120 mm: 205,0=205,000 [A]</t>
  </si>
  <si>
    <t>5433,540 m2 * 0,2 m=1 086,708 [A]</t>
  </si>
  <si>
    <t>(5433,540 m2 * 0,2 m) * 2,3 t/m3 * 0,04=99,977 [A]</t>
  </si>
  <si>
    <t>(5433,540 m2 * 0,2 m) * 2,3 t/m3 * 0,05=124,971 [A]</t>
  </si>
  <si>
    <t>Recyklát 0/22 tl. 100 mm: 1023,000=1 023,000 [A]</t>
  </si>
  <si>
    <t>6656,430=6 656,430 [A]</t>
  </si>
  <si>
    <t>15456,430=15 456,430 [A]</t>
  </si>
  <si>
    <t>Sjezdy 
205,000=205,000 [A]</t>
  </si>
  <si>
    <t>57280A</t>
  </si>
  <si>
    <t>PROTISMYKOVÁ ÚPRAVA POVRCHU VOZOVKY ZA STUDENA</t>
  </si>
  <si>
    <t>Povrch "Rocbinda" v křižovatce Májovka, barva červená: 210 =210,000 [A]</t>
  </si>
  <si>
    <t>- termosetové pojivo  
- zdrsňující materiál (kamenivo)  
- provedení dle předepsaného technologického předpisu  
- zřízení vrstvy bez rozlišení šířky, pokládání vrstvy po etapách</t>
  </si>
  <si>
    <t>57476</t>
  </si>
  <si>
    <t>VOZOVKOVÉ VÝZTUŽNÉ VRSTVY Z GEOMŘÍŽOVINY S TKANINOU</t>
  </si>
  <si>
    <t>Kompozit dvouosé geomříže a textilie pro vyztužování asf. povrchů s min. tahovou pevností 50/50 kN (TP 147)  
příp. geomříž bez textilie</t>
  </si>
  <si>
    <t>30=30,000 [A]</t>
  </si>
  <si>
    <t>- dodání geomříže v požadované kvalitě a v množství včetně přesahů (přesahy započteny v jednotkové ceně)  
- očištění podkladu  
- pokládka geomříže dle předepsaného technologického předpisu</t>
  </si>
  <si>
    <t>ACO 11+, tl. 40 mm 
7652,090 m2 * 0,04 m =306,084 [A]</t>
  </si>
  <si>
    <t>ACL 16+, tl. 50 mm...6185,180 m2 * 0,05 m=309,259 [A] 
ACL 16+, tl. 60 mm...1619,160 m2 * 0,06 m=97,150 [B] 
Celkem: A+B=406,409 [C]</t>
  </si>
  <si>
    <t>ACP 22+ tl. 70 mm...6212,580 m2 * 0,07 m=434,881 [A] 
ACP 22+ tl. 60 mm (druhotné vyplnění po odfrézování)...243,750 m2 * 0,06 m =14,625 [B] 
ACP 22+ (vyrovnávka sklonu)...10 m3 =10,000 [C] 
Celkem: A+B+C=459,506 [D]</t>
  </si>
  <si>
    <t>výplň po řezání podélných a příčných spar, u vpustí, poklopů, obrubníků a na přechodu materiálů: 960=960,000 [A]</t>
  </si>
  <si>
    <t>propustek 20,000 m2=20,000 [A]</t>
  </si>
  <si>
    <t>899524</t>
  </si>
  <si>
    <t>OBETONOVÁNÍ POTRUBÍ Z PROSTÉHO BETONU DO C25/30</t>
  </si>
  <si>
    <t>Propustek DN 600 
Beton C25/30 - XF3</t>
  </si>
  <si>
    <t>1,5 m2 * 10 m =15,000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</si>
  <si>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</si>
  <si>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9111A1</t>
  </si>
  <si>
    <t>ZÁBRADLÍ SILNIČNÍ S VODOR MADLY - DODÁVKA A MONTÁŽ</t>
  </si>
  <si>
    <t>kompletní dodávka a osazení, vč betonáže patek a PKO zábradlí a sloupků</t>
  </si>
  <si>
    <t>6=6,000 [A]</t>
  </si>
  <si>
    <t>9111A3</t>
  </si>
  <si>
    <t>ZÁBRADLÍ SILNIČNÍ S VODOR MADLY - DEMONTÁŽ S PŘESUNEM</t>
  </si>
  <si>
    <t>2*6,0=12,000 [A]</t>
  </si>
  <si>
    <t>Položka zahrnuje:  
- demontáž a odstranění zařízení  
- jeho odvoz na předepsané místo  
Položka nezahrnuje:  
- x</t>
  </si>
  <si>
    <t>320=320,000 [A]</t>
  </si>
  <si>
    <t>Z 11a, Z 11b - 55=55,000 [A]</t>
  </si>
  <si>
    <t>V1a (0,125) - 33,8 m2=33,800 [A] 
V2b (3/1,5/0,125) - 65,4 m2=65,400 [B] 
V2b (1,5/1,5/0,25) - 9,4 m2=9,400 [C] 
V4 (0,125) - 20,9 m2 =20,900 [D] 
V4 (0,25) - 486,3 m2 =486,300 [E] 
V6b (0,5) - 15,0 m2=15,000 [F] 
V18 - 5,4 m2=5,400 [G] 
Celkem: A+B+C+D+E+F+G=636,200 [H]</t>
  </si>
  <si>
    <t>V15(B20a) - 1 ks=1,000 [A]</t>
  </si>
  <si>
    <t>9181D5</t>
  </si>
  <si>
    <t>ČELA PROPUSTU Z TRUB DN DO 600MM Z BETONU DO C 30/37</t>
  </si>
  <si>
    <t>9182D</t>
  </si>
  <si>
    <t>VTOKOVÉ JÍMKY BETONOVÉ VČETNĚ DLAŽBY PROPUSTU Z TRUB DN DO 600MM</t>
  </si>
  <si>
    <t>Sjezdy 66,0=66,000 [A]</t>
  </si>
  <si>
    <t>9183D2</t>
  </si>
  <si>
    <t>PROPUSTY Z TRUB DN 600MM ŽELEZOBETONOVÝCH</t>
  </si>
  <si>
    <t>železobetonové prefabrikované trouby DN 600, vč. seříznutí trouby na vtoku a výtoku</t>
  </si>
  <si>
    <t>10 m=10,000 [A]</t>
  </si>
  <si>
    <t>řezání podélných a příčných spar, u vpustí, poklopů, obrubníků a na přechodu materiálů: 960=960,000 [A]</t>
  </si>
  <si>
    <t>76</t>
  </si>
  <si>
    <t>91914</t>
  </si>
  <si>
    <t>ŘEZÁNÍ ŽELEZOBETONOVÝCH KONSTRUKCÍ</t>
  </si>
  <si>
    <t>seříznutí betonové římsy ve tvaru svahu...12 m2=12,000 [A]</t>
  </si>
  <si>
    <t>Položka zahrnuje:  
- řezání železobetonových konstrukcí bez ohledu na tloušťku  
- spotřeba vody  
Položka nezahrnuje:  
- x</t>
  </si>
  <si>
    <t>77</t>
  </si>
  <si>
    <t>115=115,000 [A]</t>
  </si>
  <si>
    <t>78</t>
  </si>
  <si>
    <t>Sjezdy 35,0 m3 =35,000 [A] 
Propustek 10,0 m3 =10,000 [B] 
Celkem: A+B=45,000 [C]</t>
  </si>
  <si>
    <t>SO 120</t>
  </si>
  <si>
    <t>Okružní křižovatka Soutice</t>
  </si>
  <si>
    <t>pol. 11313...vybouraný asfaltový materiál (kusový, z odbourání krajů) bez PAU - 8,000 m3 * 2,4 t/m3 =19,200 [C]</t>
  </si>
  <si>
    <t>17 01 01 - BETON z vybouraných konstrukcí 
17 09 04 - Směsné stavební a demoliční odpady 
pol. 96715...vybouraný beton - 10,0 m3 * 2,4 t/m3 =24,000 [A]</t>
  </si>
  <si>
    <t>17 05 04 - Zemina a kamení neuvedené pod číslem 17 05 03 
pol. 12273...odkopávky - násyp středový ostrov (699,000 - 642,600) m3 * 2,0 t/m3=112,800 [A] 
pol. 12273...odkopávky - propustek 27 m3 * 2,0 t/m3=54,000 [B] 
pol. 12273...výkop pro sanaci 686,962 m3 * 2,0 t/m3=1 373,924 [C] 
pol. 12931...zemina z čištění příkopů - 50,0 m * 0,2 m2 * 2,0 t/m3*0,9=18,000 [D] 
pol. 12996...zemina z čištění propustků - 12 m * 0,2 m2 * 2,0 t/m3*0,9=4,320 [E] 
pol. 212625...výkop rýhy pro trativody - 310 m * 0,4 m2 * 2,0 t/m3=248,000 [F] 
pol. 13173...výkop jímky - 6,750 m3 * 2,0 t/m3=13,500 [G] 
pol. 11332...vybouraný podklad z kameniva - 551,250 m3 *  2,0 t/m3 =1 102,500 [H] 
Celkem: A+B+C+D+E+F+G+H=2 927,044 [I]</t>
  </si>
  <si>
    <t>912283...směmrové sloupky:   6 ks * 1,5 kg /1000 =0,009 [A]</t>
  </si>
  <si>
    <t>pol. 12931...zemina z čištění příkopů - 50,0 m * 0,2 m2 * 2,0 t/m3*0,1=2,000 [A] 
pol. 12996...zemina z čištění propustků - 12 m * 0,2 m2 * 2,0 t/m3*0,1=0,480 [B] 
Celkem: A+B=2,480 [C]</t>
  </si>
  <si>
    <t>Pročištění vtoku a výtoku u propustků, lokální nálet na svazích silničního tělesa 
80=80,000 [A]</t>
  </si>
  <si>
    <t>vybourání asfaltových vrstev v rozjezdech cest (klasifikace ZAS-T1): 8,000 m3=8,000 [A]</t>
  </si>
  <si>
    <t>551,250 m3=551,250 [A]</t>
  </si>
  <si>
    <t>Frézování  tl. 200 mm - (klasifikace ZAS-T1): 1837,500 m2 * 0,20 m=367,500 [A] 
Frézování částí krytu mezi fázemi prováděnými po polovinách (klasifikace ZAS-T1): 0,656 m3=0,656 [B] 
Celkem: A+B=368,156 [C]</t>
  </si>
  <si>
    <t>Sejmutí humózní vrstvy v tloušťce 0,1 m: 1127,500 m2 *0,1 m =112,750 [A]</t>
  </si>
  <si>
    <t>Výkop dle výpočtu kubatur a ploch: 
silniční těleso 699,000 m3 =699,000 [A] 
propustky 27 m3=27,000 [B] 
výkop pro sanaci 686,962 m3 =686,962 [C] 
Celkem: A+B+C=1 412,962 [D]</t>
  </si>
  <si>
    <t>Potřeba ornice - 112,750 m3 =112,750 [A] 
Násyp na středový ostrov - 420 m2 * 0,3 m + 516,600 m3 =642,600 [B] 
Celkem: A+B=755,350 [C]</t>
  </si>
  <si>
    <t>rozsah čištění = 0,2 m3 / m 
50 m =50,000 [A]</t>
  </si>
  <si>
    <t>12996</t>
  </si>
  <si>
    <t>ČIŠTĚNÍ POTRUBÍ DN DO 800MM</t>
  </si>
  <si>
    <t>12=12,000 [A]</t>
  </si>
  <si>
    <t>výkop pro betonové jímky 
6,750 m3 =6,750 [A]</t>
  </si>
  <si>
    <t>zřízení násypu středového ostrova: 642,600=642,600 [A]</t>
  </si>
  <si>
    <t>odkopávky - 699,000 m3 =699,000 [A] 
odkopávky propustky - 27 m3 =27,000 [B] 
výkop pro sanaci - 686,962 m3 =686,962 [C] 
zemina z čištění příkopů - 50,0 m * 0,2 m2 =10,000 [D] 
zemina z čištění propustků - 4,0 m3 =4,000 [E] 
trativody - 108,500 m3 =108,500 [F] 
jímky - 6,750 m3 =6,750 [G] 
ornice - 112,750 m3 =112,750 [H] 
Celkem: A+B+C+D+E+F+G+H=1 654,962 [I]</t>
  </si>
  <si>
    <t>aktivní zóna D=100%: 82,5=82,500 [A]</t>
  </si>
  <si>
    <t>78,225=78,225 [A]</t>
  </si>
  <si>
    <t>Sjezdy - (7,0-3,0) m3 =4,000 [A] 
Propustky - 20,0 m3 =20,000 [B] 
jímky - 2,0 m3 =2,000 [C] 
Celkem: A+B+C=26,000 [D]</t>
  </si>
  <si>
    <t>Sjezdy (podsyp/obsyp/zásyp štěrkopískem): 6 m * 0,5 m2 =3,000 [A]</t>
  </si>
  <si>
    <t>2340=2 340,000 [A]</t>
  </si>
  <si>
    <t>Ohumusování v tl. 0,1 m - příprava plochy ( svahování, vyrovnání): 1127,500 =1 127,500 [A]</t>
  </si>
  <si>
    <t>Vrstva pro zatravnění tl. 0,1 m: 1127,500 m2 =1 127,500 [A]</t>
  </si>
  <si>
    <t>Péče o zatravněné plochy do předání správci: 1127,500 m2=1 127,500 [A]</t>
  </si>
  <si>
    <t>zemní práce + trouba trativodu: 310=310,000 [A]</t>
  </si>
  <si>
    <t>Netkaná geotextilie 200 g/m2 - trativody, pláň: 2856,704 m2 =2 856,704 [A]</t>
  </si>
  <si>
    <t>Sanace aktivní zóny v min. tl. 0,3 m v místech neúnosného podloží: 2289,874 m2 * 0,3 m=686,962 [A]</t>
  </si>
  <si>
    <t>Propustek - podkladní vrstva tl. 0,1 m: (12+2+1) *2 * 0,1 =3,000 [A]</t>
  </si>
  <si>
    <t>Ostrůvky a středový prstenec - podklad pod dlažbu z velké kostky: 216,429 m2 * 0,22 m =47,614 [A]</t>
  </si>
  <si>
    <t>Sjezdy - podklad pod dlažbu z lomového kamene tl. 0,2 m: 25,0*0,2=5,000 [A]</t>
  </si>
  <si>
    <t>Sjezdy tl. 0,2 m, vč. vyspárování: 25,0*0,2=5,000 [A]</t>
  </si>
  <si>
    <t>1823,407=1 823,407 [A]</t>
  </si>
  <si>
    <t>56333</t>
  </si>
  <si>
    <t>VOZOVKOVÉ VRSTVY ZE ŠTĚRKODRTI TL. DO 150MM</t>
  </si>
  <si>
    <t>Nezpevněné rozjezdy - ŠDB 0/32 tl. 150 mm: 25,0=25,000 [A]</t>
  </si>
  <si>
    <t>Sjezdy - ŠDB 0/32 tl. 200 mm: 15,0=15,000 [A]</t>
  </si>
  <si>
    <t>ŠDB 0/32 tl. 220 mm: 2081,704=2 081,704 [A]</t>
  </si>
  <si>
    <t>Rozjezdy polních cest a ve sjezdech - R-mat tl 120 mm: 55,0=55,000 [A]</t>
  </si>
  <si>
    <t>Recyklát 0/22 tl. 100 mm: 280,922=280,922 [A]</t>
  </si>
  <si>
    <t>1759,609=1 759,609 [A]</t>
  </si>
  <si>
    <t>3422,341=3 422,341 [A]</t>
  </si>
  <si>
    <t>Sjezdy 
15,0=15,000 [A]</t>
  </si>
  <si>
    <t>ACO 11+, tl. 40 mm 
1694,479 m2 * 0,04 m =67,779 [A]</t>
  </si>
  <si>
    <t>ACL 16+, tl. 50 mm 
1727,862 m2 * 0,05 m=86,393 [A]</t>
  </si>
  <si>
    <t>ACP 22+ tl. 70 mm 
1736,578 m2 * 0,07 m=121,560 [A]</t>
  </si>
  <si>
    <t>58212</t>
  </si>
  <si>
    <t>DLÁŽDĚNÉ KRYTY Z VELKÝCH KOSTEK DO LOŽE Z MC</t>
  </si>
  <si>
    <t>kamenná dlažba DL 160 mm, spárováno polymercementovou zálivkou - zálivková a spárovací vysokopevnostní polymercementová malta (PCC) na vysokopevnostní výplně spar mezi dlažebními kostkami. 
(lože z betonu C20/25 XF3 vykázáno zvlášť)</t>
  </si>
  <si>
    <t>středový prstenec a ostrůvky: 216,429=216,429 [A]</t>
  </si>
  <si>
    <t>582621</t>
  </si>
  <si>
    <t>KRYTY Z BETON DLAŽDIC SE ZÁMKEM ŠEDÝCH TL 60MM DO LOŽE Z MC</t>
  </si>
  <si>
    <t>Dlažba zámková / skladebná přírodní DL tl. 60 mm, lože z drceného kameniva fr. 4/8 tl. 40 mm</t>
  </si>
  <si>
    <t>Cesty pro pěší v dělících ostrůvcích: 12,0 =12,000 [A]</t>
  </si>
  <si>
    <t>58262A</t>
  </si>
  <si>
    <t>KRYTY Z BETON DLAŽDIC SE ZÁMKEM BAREV RELIÉF TL 60MM DO LOŽE Z MC</t>
  </si>
  <si>
    <t>Dlažba zámková / skladebná reliéfní (hmatný pás pro nevidomé) DL tl. 60 mm, lože z drceného kameniva fr. 4/8 tl. 40 mm</t>
  </si>
  <si>
    <t>Cesty pro pěší v dělících ostrůvcích - bezbarierové úpravy: 8,0 =8,000 [A]</t>
  </si>
  <si>
    <t>výplň po řezání podélných a příčných spar, u vpustí, poklopů, obrubníků a na přechodu materiálů: 262=262,000 [A]</t>
  </si>
  <si>
    <t>87633</t>
  </si>
  <si>
    <t>CHRÁNIČKY Z TRUB PLASTOVÝCH DN DO 150MM</t>
  </si>
  <si>
    <t>chránička 110/94, včetně utěšnění a protahovacího drátu</t>
  </si>
  <si>
    <t>10 m + 12 m + 5 m + 8 m =35,000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</si>
  <si>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</t>
  </si>
  <si>
    <t>1,5 m2 * 12 m =18,000 [A]</t>
  </si>
  <si>
    <t>vtoková jímka: 9=9,000 [A]</t>
  </si>
  <si>
    <t>110 m =110,000 [A]</t>
  </si>
  <si>
    <t>130 m =130,000 [A]</t>
  </si>
  <si>
    <t>Z 11a, Z 11b - 35=35,000 [A]</t>
  </si>
  <si>
    <t>směrové sloupky - 6=6,000 [A]</t>
  </si>
  <si>
    <t>23=23,000 [A]</t>
  </si>
  <si>
    <t>912A8</t>
  </si>
  <si>
    <t>BALISETY Z PLASTICKÝCH HMOT</t>
  </si>
  <si>
    <t>cesty pro pěší OK Soutice - SO 120: 2 ks =2,000 [A]</t>
  </si>
  <si>
    <t>položka zahrnuje: 
- dodání a osazení balisety včetně nutných zemních prací 
- vnitrostaveništní a mimostaveništní dopravu 
- odrazky plastové nebo z retroreflexní fólie</t>
  </si>
  <si>
    <t>IS9b - 2,2 * 4,5 =9,900 [A] 
IS9b - 2,2 * 4,5 =9,900 [B] 
Celkem: A+B=19,800 [C]</t>
  </si>
  <si>
    <t>V1a (0,125) - 5,6 m2=5,600 [A] 
V2b (1,5/1,5/0,25) - 11,3 m2 =11,300 [B] 
V4 (0,125) - 30,6 m2=30,600 [C] 
V4 (0,25) - 43,8 m2 =43,800 [D] 
V7 - 23,2 m2=23,200 [E] 
V13a - 1,4 m2=1,400 [F] 
Celkem: A+B+C+D+E+F=115,900 [G]</t>
  </si>
  <si>
    <t>917211</t>
  </si>
  <si>
    <t>ZÁHONOVÉ OBRUBY Z BETONOVÝCH OBRUBNÍKŮ ŠÍŘ 50MM</t>
  </si>
  <si>
    <t>betonový obrubník 50 x 250 mm do betonového lože s opěrou (C 20/25 XF4), zahrnuje dodávku a osazení přímých i obloukových prvků vč. vyspárování</t>
  </si>
  <si>
    <t>Cesty pro pěší v dělících ostrůvcích: 12=12,000 [A]</t>
  </si>
  <si>
    <t>917223</t>
  </si>
  <si>
    <t>SILNIČNÍ A CHODNÍKOVÉ OBRUBY Z BETONOVÝCH OBRUBNÍKŮ ŠÍŘ 100MM</t>
  </si>
  <si>
    <t>betonový obrubník 100 x 250 mm do betonového lože s opěrou (C 20/25 XF4), zahrnuje dodávku a osazení přímých i obloukových prvků vč. vyspárování</t>
  </si>
  <si>
    <t>na rozhraní sjezd/zeleň a sjezd/chodník: 35=35,000 [A]</t>
  </si>
  <si>
    <t>betonový obrubník ABO 1-15, 150 x 300 mm do betonového lože s opěrou (C 20/25 XF4), zahrnuje dodávku a osazení přímých i obloukových prvků vč. vyspárování</t>
  </si>
  <si>
    <t>vnitřní hrana prstence OK a na rozhraní vozovka/ cesty pro pěší: 205 =205,000 [A]</t>
  </si>
  <si>
    <t>91726</t>
  </si>
  <si>
    <t>KO OBRUBNÍKY BETONOVÉ</t>
  </si>
  <si>
    <t>zkosený betonový obrubník ke kruhovým objezdům do betonového lože s opěrou (C 20/25 XF4), zahrnuje dodávku a osazení přímých i obloukových prvků vč. vyspárování</t>
  </si>
  <si>
    <t>vnější hrana prstence OK a lemování ostrůvků ramen OK: 175=175,000 [A]</t>
  </si>
  <si>
    <t>propustek pod sil. III/1263 směr Kalná (vtok)</t>
  </si>
  <si>
    <t>9182A</t>
  </si>
  <si>
    <t>VTOK JÍMKY BETONOVÉ VČET DLAŽBY PROPUSTU Z TRUB DN DO 300MM</t>
  </si>
  <si>
    <t>kalová jímka za začátku zárubní zdi</t>
  </si>
  <si>
    <t>kalová jímka - vývařiště 
1 ks =1,000 [A]</t>
  </si>
  <si>
    <t>vtoková jímka pře propustkem DN 600 pod sil. III/1263 směr Kalná (vtok)</t>
  </si>
  <si>
    <t>Sjezdy: 6,0 m=6,000 [A]</t>
  </si>
  <si>
    <t>79</t>
  </si>
  <si>
    <t>12 =12,000 [A]</t>
  </si>
  <si>
    <t>80</t>
  </si>
  <si>
    <t>9185A2</t>
  </si>
  <si>
    <t>ČELA KAMENNÁ PROPUSTU Z TRUB DN DO 300MM</t>
  </si>
  <si>
    <t>vyústění drenážní trubice 
4 ks =4,000 [A]</t>
  </si>
  <si>
    <t>81</t>
  </si>
  <si>
    <t>propustek pod sil. III/1263 směr Kalná (výtok)</t>
  </si>
  <si>
    <t>82</t>
  </si>
  <si>
    <t>řezání podélných a příčných spar, u vpustí, poklopů, obrubníků a na přechodu materiálů: 262=262,000 [A]</t>
  </si>
  <si>
    <t>83</t>
  </si>
  <si>
    <t>20 m =20,000 [A]</t>
  </si>
  <si>
    <t>položka zahrnuje: 
- dodávku a uložení příkopových tvárnic předepsaného rozměru a kvality 
- dodání a rozprostření lože z předepsaného materiálu v předepsané kvalitěa v předepsané tloušťce 
- veškerou manipulaci s materiálem, vnitrostaveništní i mimostaveništní dopravu 
- ukončení, patky, spárování 
- měří se v metrech běžných délky osy žlabu</t>
  </si>
  <si>
    <t>84</t>
  </si>
  <si>
    <t>Sjezdy 10,0 m3 =10,000 [A]</t>
  </si>
  <si>
    <t>Objekt:</t>
  </si>
  <si>
    <t>SO 180</t>
  </si>
  <si>
    <t>Dopravní opatření</t>
  </si>
  <si>
    <t>O1</t>
  </si>
  <si>
    <t>SO 180.00</t>
  </si>
  <si>
    <t>Dopravní opatření - opravy objízdných tras</t>
  </si>
  <si>
    <t>17 05 04 - Zemina a kamení neuvedené pod číslem 17 05 03 
pol. 12920...Odtěžení stávajících krajnic 
silnice II. tříd...(46525*0,05)*0,1*(0,5*2) * 2,0 t/m3 *0,9 =418,725 [A] 
silnice III. tříd...(11305*0,10)*0,1*(0,5*2) * 2,0 t/m3 *0,9=203,490 [B] 
pol. 12273...Odkopávky 
silnice II. tříd...(46525 m *0,01) * 0,5 m2 * 2,0 t/m3=465,250 [C] 
silnice III. tříd...(11305 m *0,02) * 0,25 m2 * 2,0 t/m3=113,050 [D] 
pol. 11332...vybouraný podklad z kameniva  
silnice II. tříd...(343968 m2 * 0,01 * 0,35 m) * 2,0 t/m3 =2 407,776 [E] 
silnice III. tříd...(68183 m2 * 0,02 * 0,30 m) * 2,0 t/m3 =818,196 [F] 
Celkem: A+B+C+D+E+F=4 426,487 [G]</t>
  </si>
  <si>
    <t>pol. 11372...frézování v tl. 0,1 m pro lokální opravy, 10% - silnice III.tříd 
68183 m2 * 0,10 * 0,1 m * 0,075 * 2,4 t/m3 =122,729 [A] (klasifikace ZAS-T3-T4) 
pol. 11372...frézování až na podklad pro lokální sanace krajů vozovky v plné tloušťce, 1% - silnice II.tříd 
343968 m2 * 0,01 * 0,10 m * 0,14 * 2,4 t/m3 =115,573 [B] (klasifikace ZAS-T3-T4) 
pol. 11372...frézování až na podklad pro lokální sanace krajů vozovky v plné tloušťce, 2% - silnice III.tříd 
68183 m2 * 0,02 * 0,04 m *0,16 * 2,4 t/m3 =20,946 [C] (klasifikace ZAS-T3-T4) 
Celkem: A+B+C=259,248 [D]</t>
  </si>
  <si>
    <t>pol. 12920...Odtěžení stávajících krajnic 
silnice II. tříd...(46525*0,05)*0,1*(0,5*2) * 2,0 t/m3 *0,1=46,525 [A] 
silnice III. tříd...(11305*0,10)*0,1*(0,5*2) * 2,0 t/m3*0,1=22,610 [B] 
Celkem: A+B=69,135 [C]</t>
  </si>
  <si>
    <t>02720</t>
  </si>
  <si>
    <t>POMOC PRÁCE ZŘÍZ NEBO ZAJIŠŤ REGULACI A OCHRANU DOPRAVY</t>
  </si>
  <si>
    <t>položka zahrnuje 
- aktualizaci / vypracování návrhu DIO, projednání s DO, zajištění DIR 
- projednání výluky / přesunu autobusových linek vč. zřízení a odstranění provizorních zastávek a příp. osazení onformačních tabulí o výlukách / přesunech autobusové dopravy 
- osazení DZ vč. příslušenství dle TP 66, jeho pravidelná údržba vč. příp. dílčích posunů, výměn poškozených DZ / příslušenství a následná demontáž a odklizení DZ vč. příslušenství po ukončení platnosti 
- příp. řízení provozu proškolenými pracovníky 
- dočasné zakrytí nebo úpravu stávajícího DZ v rozporu s DIO</t>
  </si>
  <si>
    <t>zajištění DIO, odhad 4 % z celkových nákladů na objízdné trasy 
1=1,000 [A]</t>
  </si>
  <si>
    <t>02851</t>
  </si>
  <si>
    <t>PRŮZKUMNÉ PRÁCE DIAGNOSTIKY KONSTRUKCÍ NA POVRCHU</t>
  </si>
  <si>
    <t>Pasport stávajícího stavu objízných a návozních tras (před zahájením a po dokončení stavby), cca 58 km silnic.</t>
  </si>
  <si>
    <t>Položka zahrnuje:  
- veškeré náklady spojené s objednatelem požadovanými pracemi  
Položka nezahrnuje:  
- x</t>
  </si>
  <si>
    <t>Oprava vozovek II. a III. tříd - objízdných tras, (po odsouhlasení TDI) 
uvažováno 1% plochy vozovky silnic II. tříd do podkladní vrstvy na lokální sanace krajů vozovky v plné tloušťce 
uvažováno 2% plochy vozovky silnic III. tříd do podkladní vrstvy na lokální sanace krajů vozovky v plné tloušťce 
343968 m2 * 0,01 * 0,35 m =1 203,888 [A]  silnice II. tříd 
68183 m2 * 0,02 * 0,30 m =409,098 [B]  silnice III. tříd 
Celkem: A+B=1 612,986 [C]</t>
  </si>
  <si>
    <t>Oprava vozovek II. a III. tříd - objízdných tras, uvažováno 5% a 10% plochy vozovky (po odsouhlasení TDI) 
frézování v tl. 0,1 m pro lokální opravy, 5% - silnice II.tříd 
343968 m2 * 0,05 * 0,1 m =1 719,840 [A] (100% ZAS-T1-T2) 
frézování v tl. 0,1 m pro lokální opravy, 10% - silnice III.tříd 
68183 m2 * 0,10 * 0,1 m =681,830 [B] (92,5% ZAS-T1-T2, 7,50 % ZAS-T3-T4) 
frézování až na podkad pro lokální sanace krajů vozovky v plné tloušťce, 1% - silnice II.tříd 
343968 m2 * 0,01 * 0,10 m =343,968 [C] (86% ZAS-T1-T2, 14 % ZAS-T3-T4) 
frézování až na podkald pro lokální sanace krajů vozovky v plné tloušťce, 2% - silnice III.tříd 
68183 m2 * 0,02 * 0,04 m =54,546 [D] (84% ZAS-T1-T2, 16 % ZAS-T3-T4) 
frézování částí krytu mezi fázemi prováděnými po polovinách 
silnice II. tříd...(46525*0,05)*0,04*0,1=9,305 [E] 
silnice III. tříd...(11305*0,10)*0,04*0,1=4,522 [F] 
Celkem: A+B+C+D+E+F=2 814,011 [G]</t>
  </si>
  <si>
    <t>(46525 m *0,01) * 0,5 m2=232,625 [A]  silnice II. tříd 
(11305 m *0,02) * 0,25 m2=56,525 [B]  silnice III. tříd 
Celkem: A+B=289,150 [C]</t>
  </si>
  <si>
    <t>12920</t>
  </si>
  <si>
    <t>ČIŠTĚNÍ KRAJNIC OD NÁNOSU</t>
  </si>
  <si>
    <t>Odtěžení stávajících krajnic 
(46525*0,05)*0,1*(0,5*2)=232,625 [A]  silnice II. tříd 
(11305*0,10)*0,1*(0,5*2)=113,050 [B]  silnice III. tříd 
Celkem: A+B=345,675 [C]</t>
  </si>
  <si>
    <t>Oprava vozovek II. a III. tříd - objízdných tras, (po odsouhlasení TDI) 
uvažováno 1% plochy vozovky silnic II. tříd do podkladní vrstvy na lokální sanace krajů vozovky v plné tloušťce 
uvažováno 2% plochy vozovky silnic III. tříd do podkladní vrstvy na lokální sanace krajů vozovky v plné tloušťce 
343968 m2 * 0,01 =3 439,680 [A]  silnice II. tříd 
68183 m2 * 0,02 =1 363,660 [B]  silnice III. tříd 
Celkem: A+B=4 803,340 [C]</t>
  </si>
  <si>
    <t>Netkaná geotextilie 200 g/m2 - pláň 
uvažováno 1% plochy vozovky silnic II. tříd do podkladní vrstvy na lokální sanace krajů vozovky v plné tloušťce 
uvažováno 2% plochy vozovky silnic III. tříd do podkladní vrstvy na lokální sanace krajů vozovky v plné tloušťce 
343968 m2 * 0,01 =3 439,680 [A]  silnice II. tříd 
68183 m2 * 0,02 =1 363,660 [B]  silnice III. tříd 
Celkem: A+B=4 803,340 [C]</t>
  </si>
  <si>
    <t>567301</t>
  </si>
  <si>
    <t>VRSTVY PRO OBNOVU A OPRAVY Z MECHAN ZPEV KAMENIVA</t>
  </si>
  <si>
    <t>Oprava vozovek II. a III. tříd - objízdných tras, (po odsouhlasení TDI) 
uvažováno 1% plochy vozovky silnic II. tříd do podkladní vrstvy na lokální sanace krajů vozovky v plné tloušťce 
uvažováno 2% plochy vozovky silnic III. tříd do podkladní vrstvy na lokální sanace krajů vozovky v plné tloušťce 
343968 m2 * 0,01 * 0,17 m =584,746 [A]  silnice II. tříd 
68183 m2 * 0,02 * 0,15 m =204,549 [B]  silnice III. tříd 
Celkem: A+B=789,295 [C]</t>
  </si>
  <si>
    <t>567303</t>
  </si>
  <si>
    <t>VRSTVY PRO OBNOVU A OPRAVY ZE ŠTĚRKODRTI</t>
  </si>
  <si>
    <t>Oprava vozovek II. a III. tříd - objízdných tras, (po odsouhlasení TDI) 
uvažováno 1% plochy vozovky silnic II. tříd do podkladní vrstvy na lokální sanace krajů vozovky v plné tloušťce 
uvažováno 2% plochy vozovky silnic III. tříd do podkladní vrstvy na lokální sanace krajů vozovky v plné tloušťce 
343968 m2 * 0,01 * 0,25 m =859,920 [A]  silnice II. tříd 
68183 m2 * 0,02 * 0,20 m =272,732 [B]  silnice III. tříd 
Celkem: A+B=1 132,652 [C]</t>
  </si>
  <si>
    <t>Oprava vozovek II. a III. tříd - objízdných tras, uvažováno 5% a 10% plochy vozovky (po odsouhlasení TDI) 
(46525*0,05)*0,1*(0,5*2)=232,625 [A]  silnice II. tříd 
(11305*0,10)*0,1*(0,5*2)=113,050 [B]  silnice III. tříd 
Celkem: A+B=345,675 [C]</t>
  </si>
  <si>
    <t>tahová pevnost min. 50 / 50 kN/m, lze využít i geomřížoviny bez tkaniny 
silnice II. tříd - 1,0 % 
silnice III. tříd - 2,0 % 
(po odsouhlasení TDI) 
(46525*0,01)*2 =930,500 [A]  silnice II. tříd 
(11305*0,02)*2 =452,200 [B] silnice III. tříd 
Celkem: A+B=1 382,700 [C]</t>
  </si>
  <si>
    <t>577211</t>
  </si>
  <si>
    <t>VRSTVY PRO OBNOVU, OPRAVY - INFILTRAČ POSTŘIK DO 0,5KG/M2</t>
  </si>
  <si>
    <t>Oprava vozovek II. a III. tříd - objízdných tras, (po odsouhlasení TDI) 
uvažováno 1% plochy vozovky silnic II. tříd do podkladní vrstvy na lokální sanace krajů vozovky v plné tloušťce 
uvažováno 2% plochy vozovky silnic III. tříd do podkladní vrstvy na lokální sanace krajů vozovky v plné tloušťce 
343968 m2 * 0,01 =3 439,680 [A] silnice II. tříd 
68183 m2 * 0,02 =1 363,660 [B] silnice III. tříd 
Celkem: A+B=4 803,340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</si>
  <si>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  
položka je určena pro obnovu asfaltového krytu drobných oprav a plošných rozpadů (vztahuje se na plochu jednotlivě do 800m2). Není určena pro souvislou obnovu asfaltového krytu (ta se vykáže položkami 572***) a pro výspravu výtluků (ta je zahrnuta v položkách 5779**).</t>
  </si>
  <si>
    <t>577212</t>
  </si>
  <si>
    <t>VRSTVY PRO OBNOVU, OPRAVY - SPOJ POSTŘIK DO 0,5KG/M2</t>
  </si>
  <si>
    <t>Oprava vozovek II. a III. tříd - objízdných tras, uvažováno 5% a 10% plochy vozovky (po odsouhlasení TDI) 
343968*2*0,05=34 396,800 [A]  silnice II. tříd 
68183*2*0,10=13 636,600 [B]  silnice III. tříd 
Celkem: A+B=48 033,400 [C]</t>
  </si>
  <si>
    <t>5774AE</t>
  </si>
  <si>
    <t>VRSTVY PRO OBNOVU A OPRAVY Z ASF BETONU ACO 11+, 11S</t>
  </si>
  <si>
    <t>Oprava vozovek II. a III. tříd - objízdných tras, uvažováno 5% a 10% plochy vozovky (po odsouhlasení TDI) 
silnice II. tříd - 5 % 
silnice III. tříd - 10 % 
(po odsouhlasení TDI) 
343968 m2 * 0,05 * 0,04 m =687,936 [A]  silnice II. tříd 
68183 m2 * 0,10 * 0,04 m =272,732 [B]  silnice III. tříd 
Celkem: A+B=960,668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</si>
  <si>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 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 
-nezahrnuje očištění podkladu po veřejném provozu</t>
  </si>
  <si>
    <t>5774CG</t>
  </si>
  <si>
    <t>VRSTVY PRO OBNOVU A OPRAVY Z ASF BETONU ACL 16S, 16+</t>
  </si>
  <si>
    <t>Oprava vozovek II. a III. tříd - objízdných tras, uvažováno 5% a 10% plochy vozovky (po odsouhlasení TDI) 
silnice II. tříd - 5 % 
silnice III. tříd - 10 % 
(po odsouhlasení TDI) 
343968 m2 * 0,05 * 0,06 m =1 031,904 [A]  silnice II. tříd 
68183 m2 * 0,10 * 0,06 m =409,098 [B]  silnice III. tříd 
Celkem: A+B=1 441,002 [C]</t>
  </si>
  <si>
    <t>5774EG</t>
  </si>
  <si>
    <t>VRSTVY PRO OBNOVU A OPRAVY Z ASF BETONU ACP 16+, 16S</t>
  </si>
  <si>
    <t>Oprava vozovek II. tříd - objízdných tras, vše po odsouhlasení TDI 
uvažováno 1% plochy vozovky silnic II. tříd do podkladní vrstvy na lokální sanace krajů vozovky v plné tloušťce 
343968 m2 * 0,01 * 0,05 m =171,984 [A]  silnice II. tříd</t>
  </si>
  <si>
    <t>57790A</t>
  </si>
  <si>
    <t>VÝSPRAVA VÝTLUKŮ SMĚSÍ ACO (KUBATURA)</t>
  </si>
  <si>
    <t>vč. odvozu a uskladnění 
POZN.: podléhá povinnému odkupu dle aktuální směrnice Zadavatele č. R-Sm-16 
POZN.: Povinný odkup vyfrézovaného materiálu se zatříděním ZAS-T1 a ZAS-T2 zhotovitelem! Materiál není odpadem! 
POZN.: Fakturace bude probíhat na základě skutečnosti. Pro fakturaci bude provedeno přesné zaměření každé asfaltové vrstvy zvlášť (včetně tloušťky) v souladu s TKP 1.</t>
  </si>
  <si>
    <t>Oprava vozovek II. a III. tříd - objízdných tras a vozovek poškozených stavbou, 
silnice II. tříd - 0,25 % 
silnice III. tříd - 0,5 % 
(po odsouhlasení TDI) 
343968 m2 * 0,0025 * 0,04 m =34,397 [A]  silnice II. tříd 
68183 m2 * 0,005 * 0,04 m =13,637 [B]  silnice III. tříd 
Celkem: A+B=48,034 [C]</t>
  </si>
  <si>
    <t>- odfrézování nebo jiné odstranění poškozených vozovkových vrstev  
- zaříznutí hran  
- vyčištění  
- nátěr  
- dodání a výplň předepsanou zhutněnou balenou asfaltovou směsí  
- asfaltová zálivka</t>
  </si>
  <si>
    <t>57790C</t>
  </si>
  <si>
    <t>VÝSPRAVA VÝTLUKŮ SMĚSÍ ACL (KUBATURA)</t>
  </si>
  <si>
    <t>Oprava vozovek II. a III. tříd - objízdných tras a vozovek poškozených stavbou, 
silnice II. tříd - 0,25 % 
silnice III. tříd - 0,5 % 
(po odsouhlasení TDI) 
343968 m2 * 0,0025 * 0,06 m =51,595 [A]  silnice II. tříd 
68183 m2 * 0,005 * 0,06 m =20,455 [B]  silnice III. tříd 
Celkem: A+B=72,050 [C]</t>
  </si>
  <si>
    <t>výplň po řezání podélných a příčných spar 
(46525)*0,05 + 7*2*10=2 466,250 [A]  silnice II. tříd 
(11305)*0,10 + 6*2*10=1 250,500 [B]  silnice III. tříd 
Celkem: A+B=3 716,750 [C]</t>
  </si>
  <si>
    <t>Barvou na nový kryt - V2b(3/1,5/0,125), V4(0,25), V4(0,125) 
sil. II. tříd - (46525*0,05 * (0,25+0,25+0,125/3))=1 260,052 [A] 
sil. III. tříd - (11305*0,10 * (0,25+0,25+0,125/3))=612,354 [B] 
Celkem: A+B=1 872,406 [C]</t>
  </si>
  <si>
    <t>Definitivní značení - V2b(3/1,5/0,125), V4(0,25), V4(0,125) 
sil. II. tříd - (46525*0,05 * (0,25+0,25+0,125/3))=1 260,052 [A] 
sil. III. tříd - (11305*0,10 * (0,25+0,25+0,125/3))=612,354 [B] 
Celkem: A+B=1 872,406 [C]</t>
  </si>
  <si>
    <t>919112</t>
  </si>
  <si>
    <t>ŘEZÁNÍ ASFALTOVÉHO KRYTU VOZOVEK TL DO 100MM</t>
  </si>
  <si>
    <t>Začištění pracovní spáry po frézování 
(46525)*0,05 + 7*2*10=2 466,250 [A]  silnice II. tříd 
(11305)*0,10 + 6*2*10=1 250,500 [B]  silnice III. tříd 
Celkem: A+B=3 716,750 [C]</t>
  </si>
  <si>
    <t>SO 180.01</t>
  </si>
  <si>
    <t>Dopravní opatření k SO 101</t>
  </si>
  <si>
    <t>položka zahrnuje 
- aktualizaci / vypracování návrhu DIO, projednání s DO, zajištění DIR 
- projednání výluky / přesunu autobusových linek vč. zřízení a odstranění provizorních zastávek a příp. osazení onformačních tabulí o výlukách / přesunech autobusové dopravy 
- osazení DZ vč. příslušenství dle TP 66, jeho pravidelná údržba vč. příp. dílčích posunů, výměn poškozených DZ / příslušenství a následná demontáž a odklizení DZ vč. příslušenství po ukončení platnosti 
- příp. řízení provozu proškolenými pracovníky 
- dočasné zakrytí nebo úpravu stávajícího DZ v rozporu s DIO 
V tomto objektu je zahrnuto i DIO pro přestavbu mostu ev.č. 126-005. Cena stanovena na základě odborného odhadu dle délky a složitosti úseku a dle odhadované doby prováděných stavebních prací</t>
  </si>
  <si>
    <t>SO 180.02</t>
  </si>
  <si>
    <t>Dopravní opatření k SO 102</t>
  </si>
  <si>
    <t>položka zahrnuje 
- aktualizaci / vypracování návrhu DIO, projednání s DO, zajištění DIR 
- projednání výluky / přesunu autobusových linek vč. zřízení a odstranění provizorních zastávek a příp. osazení onformačních tabulí o výlukách / přesunech autobusové dopravy 
- osazení DZ vč. příslušenství dle TP 66, jeho pravidelná údržba vč. příp. dílčích posunů, výměn poškozených DZ / příslušenství a následná demontáž a odklizení DZ vč. příslušenství po ukončení platnosti 
- příp. řízení provozu proškolenými pracovníky 
- dočasné zakrytí nebo úpravu stávajícího DZ v rozporu s DIO 
V tomto objektu je zahrnuto i DIO pro přestavbu mostu ev.č. 126-006. Cena stanovena na základě odborného odhadu dle délky a složitosti úseku a dle odhadované doby prováděných stavebních prací</t>
  </si>
  <si>
    <t>SO 180.03</t>
  </si>
  <si>
    <t>Dopravní opatření k SO 103</t>
  </si>
  <si>
    <t>položka zahrnuje 
- aktualizaci / vypracování návrhu DIO, projednání s DO, zajištění DIR 
- projednání výluky / přesunu autobusových linek vč. zřízení a odstranění provizorních zastávek a příp. osazení onformačních tabulí o výlukách / přesunech autobusové dopravy 
- osazení DZ vč. příslušenství dle TP 66, jeho pravidelná údržba vč. příp. dílčích posunů, výměn poškozených DZ / příslušenství a následná demontáž a odklizení DZ vč. příslušenství po ukončení platnosti 
- příp. řízení provozu proškolenými pracovníky 
- dočasné zakrytí nebo úpravu stávajícího DZ v rozporu s DIO 
Cena stanovena na základě odborného odhadu dle délky a složitosti úseku a dle odhadované doby prováděných stavebních prací</t>
  </si>
  <si>
    <t>SO 180.04</t>
  </si>
  <si>
    <t>Dopravní opatření k SO 104</t>
  </si>
  <si>
    <t>položka zahrnuje 
- aktualizaci / vypracování návrhu DIO, projednání s DO, zajištění DIR 
- projednání výluky / přesunu autobusových linek vč. zřízení a odstranění provizorních zastávek a příp. osazení onformačních tabulí o výlukách / přesunech autobusové dopravy 
- osazení DZ vč. příslušenství dle TP 66, jeho pravidelná údržba vč. příp. dílčích posunů, výměn poškozených DZ / příslušenství a následná demontáž a odklizení DZ vč. příslušenství po ukončení platnosti 
- příp. řízení provozu proškolenými pracovníky 
- dočasné zakrytí nebo úpravu stávajícího DZ v rozporu s DIO 
V tomto objektu je zahrnuto i DIO pro úpravy mostu ev.č. 126-009. Cena stanovena na základě odborného odhadu dle délky a složitosti úseku a dle odhadované doby prováděných stavebních prací</t>
  </si>
  <si>
    <t>SO 180.05</t>
  </si>
  <si>
    <t>Dopravní opatření k SO 105</t>
  </si>
  <si>
    <t>SO 180.06</t>
  </si>
  <si>
    <t>Dopravní opatření k SO 106</t>
  </si>
  <si>
    <t>SO 180.07</t>
  </si>
  <si>
    <t>Dopravní opatření k SO 107</t>
  </si>
  <si>
    <t>SO 180.08</t>
  </si>
  <si>
    <t>Dopravní opatření k SO 108</t>
  </si>
  <si>
    <t>SO 180.09</t>
  </si>
  <si>
    <t>Dopravní opatření k SO 109</t>
  </si>
  <si>
    <t>SO 180.10</t>
  </si>
  <si>
    <t>Dopravní opatření k SO 110</t>
  </si>
  <si>
    <t>SO 180.11</t>
  </si>
  <si>
    <t>Dopravní opatření k SO 111</t>
  </si>
  <si>
    <t>SO 180.20</t>
  </si>
  <si>
    <t>Dopravní opatření k SO 120</t>
  </si>
  <si>
    <t>SO 201</t>
  </si>
  <si>
    <t>Most ev.č. 126-005 přes Želivku</t>
  </si>
  <si>
    <t>17 05 04 - Zemina a kamení neuvedené pod číslem 17 05 03 
pol. 26114...vytěžená zemina z vrtů - 0,025*796,5*2,0 m3 * 2,0 t/m3=79,650 [A]</t>
  </si>
  <si>
    <t>obsyp a zásyp (opěry+pilíře) 
plochy planimetrovány v AutoCAD</t>
  </si>
  <si>
    <t>6,9*3,5*0,5*9,1*4+7,2*12,4*0,5*17,4*2=1 993,002 [A]</t>
  </si>
  <si>
    <t>212635</t>
  </si>
  <si>
    <t>TRATIVODY KOMPL Z TRUB Z PLAST HM DN DO 150MM, RÝHA TŘ I</t>
  </si>
  <si>
    <t>2*21,5=43,000 [A]</t>
  </si>
  <si>
    <t>227841</t>
  </si>
  <si>
    <t>MIKROPILOTY KOMPLET D DO 200MM NA POVRCHU</t>
  </si>
  <si>
    <t>25*(10,5+12,0)+10*(8,0+6,0+6,0+7,0)=832,500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</si>
  <si>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</si>
  <si>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26114</t>
  </si>
  <si>
    <t>VRTY PRO KOTVENÍ, INJEKTÁŽ A MIKROPILOTY NA POVRCHU TŘ. I D DO 200MM</t>
  </si>
  <si>
    <t>25*(10,1+11,6)+10*(7,6+5,6+5,6+6,6)=796,500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</si>
  <si>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</si>
  <si>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Svislé konstrukce</t>
  </si>
  <si>
    <t>31717</t>
  </si>
  <si>
    <t>KOVOVÉ KONSTRUKCE PRO KOTVENÍ ŘÍMSY</t>
  </si>
  <si>
    <t>KG</t>
  </si>
  <si>
    <t>5,8*137*2=1 589,200 [A]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</si>
  <si>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</si>
  <si>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</si>
  <si>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</si>
  <si>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0,503*2*127,3=128,064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</si>
  <si>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</si>
  <si>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</si>
  <si>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</si>
  <si>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17,058=17,058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</si>
  <si>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</si>
  <si>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333221</t>
  </si>
  <si>
    <t>OBKLAD MOSTNÍCH OPĚR A KŘÍDEL KVÁDROVÝ A ŘÁDKOVÝ</t>
  </si>
  <si>
    <t>(11,96-6,42)*(2,34+4,81+4,4+2,3)=76,729 [A]</t>
  </si>
  <si>
    <t>položka zahrnuje dodávku a osazení dvoustranně lícovaného kamene, jeho případné kotvení se všemi souvisejícími materiály a pracemi, dodávku předepsané malty, spárování.</t>
  </si>
  <si>
    <t>333325</t>
  </si>
  <si>
    <t>MOSTNÍ OPĚRY A KŘÍDLA ZE ŽELEZOVÉHO BETONU DO C30/37</t>
  </si>
  <si>
    <t>(5,09*10,0+2,8*4,3*2*1,25)*2=162,000 [A]</t>
  </si>
  <si>
    <t>333365</t>
  </si>
  <si>
    <t>VÝZTUŽ MOSTNÍCH OPĚR A KŘÍDEL Z OCELI 10505, B500B</t>
  </si>
  <si>
    <t>16,52=16,520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</si>
  <si>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</si>
  <si>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334325</t>
  </si>
  <si>
    <t>MOSTNÍ PILÍŘE A STATIVA ZE ŽELEZOVÉHO BETONU DO C30/37</t>
  </si>
  <si>
    <t>6,42*(2,34+4,81+4,4+2,31)+0,85*14,41*4+7,84*(2,15+2,52+3,03+3,66)+0,8*9,74*4=258,206 [A]</t>
  </si>
  <si>
    <t>334365</t>
  </si>
  <si>
    <t>VÝZTUŽ MOSTNÍCH PILÍŘŮ A STATIV Z OCELI 10505, B500B</t>
  </si>
  <si>
    <t>20,466+3,177=23,643 [A]</t>
  </si>
  <si>
    <t>420324</t>
  </si>
  <si>
    <t>PŘECHODOVÉ DESKY MOSTNÍCH OPĚR ZE ŽELEZOBETONU C25/30</t>
  </si>
  <si>
    <t>2,687*7,35*0,3*2=11,850 [A]</t>
  </si>
  <si>
    <t>420365</t>
  </si>
  <si>
    <t>VÝZTUŽ PŘECHODOVÝCH DESEK MOSTNÍCH OPĚR Z OCELI 10505, B500B</t>
  </si>
  <si>
    <t>1,256</t>
  </si>
  <si>
    <t>421336</t>
  </si>
  <si>
    <t>MOSTNÍ NOSNÉ DESKOVÉ KONSTRUKCE Z PŘEDPJATÉHO BETONU C40/50</t>
  </si>
  <si>
    <t>7,11*(2*21,6+3*22,3)+8,45*1,4*6=853,791 [A]</t>
  </si>
  <si>
    <t>421365</t>
  </si>
  <si>
    <t>VÝZTUŽ MOSTNÍ DESKOVÉ KONSTRUKCE Z OCELI 10505, B500B</t>
  </si>
  <si>
    <t>211,058=211,058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</si>
  <si>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</si>
  <si>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421373</t>
  </si>
  <si>
    <t>VÝZTUŽ MOST NOSNÉ DESK KONSTR PŘEDP Z LAN PRO VNITŘ PŘEDPJ</t>
  </si>
  <si>
    <t>61,373=61,373 [A]</t>
  </si>
  <si>
    <t>- dodání předpínací výztuže, kotev, spojek a dalšího potřebného materiálu  v požadované kvalitě pro zavedení  předpětí,  včetně  nutného  prodloužení  pro  zakotvení,  
- uložení  v požadovaném  tvaru  a prostoru,  případně protažení výztuže kabelovými kanálky včetně zřízení kabelových  podpor  v dostatečném  množství,  upevnění výztuže s požadovaným zajištěním polohy a krytí betonem,  
- osazení kotev, spojek a dalšího potřebného materiálu,  
- předepnutí výztuže  vč.  veškerého  nutného  předpínacího  zařízení,  i  po  etapách  dle  požadovaného postupu  a  její  ukotvení, vyhotovení všech požadovaných dokladů a protokolů a provedení všech požadovaných kontrol,  
- zřízení  kabelových kanálků, případně kabelových trub, vč. odvzdušňovacích a injektážních trubiček, čištění, utěsnění a injektáž kanálků nebo trub včetně dodání injektážní hmoty dle projektu a obetonování kotev,  
- ochrana výztuže do doby jejího zabetonování,  
 nebo zainjektování,  
- vodivé  propojení  výztuže, která je součástí ochrany konstrukce  proti vlivům bludných proudů, vyvedení do měřících skříní nebo míst., osazení měřících skříní nebo míst pro měření bludných proudů  
- povrchovou antikorozní úpravu výztuže,  
- separaci výztuže,</t>
  </si>
  <si>
    <t>42853</t>
  </si>
  <si>
    <t>MOSTNÍ LOŽISKA HRNCOVÁ PRO ZATÍŽ DO 5,0MN</t>
  </si>
  <si>
    <t>Fz max 4,4 MN</t>
  </si>
  <si>
    <t>Fz max 4,4 MN...4=4,000 [A]</t>
  </si>
  <si>
    <t>- výrobní dokumentaci, jde-li o ložisko individuálně vyráběné  
- dodání kompletních ložisek požadované kvality  
- přípravu, očištění a úpravy úložných ploch  
- osazení ložisek podle předepsaného technologického předpisu bez ohledu na způsob uložení a kotvení  
- uložení do malty jakéhokoliv druhu včetně dodávky této malty  
- uložení na plastické vložky nebo maltu včetně dodávky této vložky nebo malty  
- uložení na vrstvu plastbetonové malty nebo podobné vrstvy jako ochranu proti průchodu bludných proudů  
- vyplnění kotevních otvorů  
- lešení a podpěrné konstrukce  
- tmelení, těsnění a výplně spar  
- nastavení ložisek a odborná prohlídka  
- dočasné zpevnění nebo naopak dočasné uvolnění ložisek  
- opatření ložisek znakem výrobce a typovým číslem  
- úpravy, očištění a ošetření okolí ložisek  
- přiměřeným způsobem je nutné zahrnout ustanovení pro TMCH 94 pro kovové konstrukce.</t>
  </si>
  <si>
    <t>42854</t>
  </si>
  <si>
    <t>MOSTNÍ LOŽISKA HRNCOVÁ PRO ZATÍŽ PŘES 5,0MN</t>
  </si>
  <si>
    <t>Fz max 6,9 MN...4=4,000 [A] 
Fz max 8,4 MN...4=4,000 [B] 
Celkem: A+B=8,000 [C]</t>
  </si>
  <si>
    <t>434114</t>
  </si>
  <si>
    <t>SCHODIŠŤOVÉ STUPNĚ, Z DÍLCŮ BETON DO C25/30</t>
  </si>
  <si>
    <t>0,35*0,25*1,0*40=3,500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</si>
  <si>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</si>
  <si>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podkladní beton a ostatní  podkladní vrstvy (dlažeb,schodišť....)</t>
  </si>
  <si>
    <t>(378+464)*1,4*0,15+0,65*(12,6+13,1+13,7+15,1)*1,4*0,1+(7,8+3,6)*0,5*14,8*0,15+(7,5+2,0)*0,5*14,62*0,15+(6,0*8,3-6,28)*2*0,15+2,9*7,5*2*0,15=224,431 [A]</t>
  </si>
  <si>
    <t>45747</t>
  </si>
  <si>
    <t>VYROVNÁVACÍ A SPÁD VRSTVY Z MALTY ZVLÁŠTNÍ (PLASTMALTA)</t>
  </si>
  <si>
    <t>drenážní plastbeton</t>
  </si>
  <si>
    <t>117,5*0,2*0,04*2=1,880 [A]</t>
  </si>
  <si>
    <t>položka zahrnuje:  
- dodání zvláštní malty (plastmalty) předepsané kvality a její rozprostření v předepsané tloušťce a v předepsaném tvaru</t>
  </si>
  <si>
    <t>458522</t>
  </si>
  <si>
    <t>VÝPLŇ ZA OPĚRAMI A ZDMI Z KAM DRC, INDEX ZHUTNĚNÍ ID DO 0,8</t>
  </si>
  <si>
    <t>6,7*7,5*2=100,500 [A]</t>
  </si>
  <si>
    <t>46131</t>
  </si>
  <si>
    <t>PATKY Z PROSTÉHO BETONU</t>
  </si>
  <si>
    <t>(56,0+61,0)*1,0*1,0=117,000 [A]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</si>
  <si>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</si>
  <si>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46251</t>
  </si>
  <si>
    <t>ZÁHOZ Z LOMOVÉHO KAMENE</t>
  </si>
  <si>
    <t>4*3,14*0,35=4,396 [A]</t>
  </si>
  <si>
    <t>položka zahrnuje:  
- dodávku a zához lomového kamene předepsané frakce včetně mimostaveništní a vnitrostaveništní dopravy  
není-li v zadávací dokumentaci uvedeno jinak, jedná se o nakupovaný materiál</t>
  </si>
  <si>
    <t>nová dlažba u opěry V</t>
  </si>
  <si>
    <t>(378+464)*1,4*0,3=353,640 [A]</t>
  </si>
  <si>
    <t>467513</t>
  </si>
  <si>
    <t>BALVANITÝ SKLUZ Z LOMOVÉHO KAMENE</t>
  </si>
  <si>
    <t>0,65*(12,6+13,1+13,7+15,1)*1,4*0,15=7,439 [A]</t>
  </si>
  <si>
    <t>Položka zahrnuje dodávku lomového kamene předepsané frakce a jeho uložení do předepsaného tvaru včetně mimostaveništní a vnitrostaveništní dopravy  
není-li v zadávací dokumentaci uvedeno jinak, jedná se o nakupovaný materiál  
- nezahrnuje podkladní vrstvy skluzu, vykazují se položkami SD 45</t>
  </si>
  <si>
    <t>ACO 11+, tl. 40 mm 
127,3*7,5 m2 * 0,04 m =38,190 [A]</t>
  </si>
  <si>
    <t>ACL 16+, tl. 50 mm 
127,3*7,5 m2 * 0,05 m=47,738 [A]</t>
  </si>
  <si>
    <t>575C03</t>
  </si>
  <si>
    <t>LITÝ ASFALT MA IV (OCHRANA MOSTNÍ IZOLACE) 11</t>
  </si>
  <si>
    <t>MA 11 IV, tl. 40 mm 
122,0*7,5 m2 * 0,04 m =36,600 [A]</t>
  </si>
  <si>
    <t>711211</t>
  </si>
  <si>
    <t>IZOLACE ZVLÁŠT KONSTR PROTI ZEM VLHK ASFALT NÁTĚRY</t>
  </si>
  <si>
    <t>10,9*0,9*2+6,5*2,8*0,5*4+(3,06+7,5+3,97)*2,8*2+2,8*1,25*4=151,388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</si>
  <si>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</si>
  <si>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711222</t>
  </si>
  <si>
    <t>IZOLACE ZVLÁŠT KONSTR PROTI TLAK VODĚ ASFALT PÁSY</t>
  </si>
  <si>
    <t>10,9*3,5*2=76,300 [A]</t>
  </si>
  <si>
    <t>711432</t>
  </si>
  <si>
    <t>IZOLACE MOSTOVEK POD ŘÍMSOU ASFALTOVÝMI PÁSY</t>
  </si>
  <si>
    <t>2*1,25*127,3=318,250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</si>
  <si>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lepenku s hliníkovou vložkou, litý asfalt, asfaltový beton</t>
  </si>
  <si>
    <t>711442</t>
  </si>
  <si>
    <t>IZOLACE MOSTOVEK CELOPLOŠNÁ ASFALTOVÝMI PÁSY S PEČETÍCÍ VRSTVOU</t>
  </si>
  <si>
    <t>117,5*10,0+7,5*2,5*2=1 212,500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</si>
  <si>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</si>
  <si>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711509</t>
  </si>
  <si>
    <t>OCHRANA IZOLACE NA POVRCHU TEXTILIÍ</t>
  </si>
  <si>
    <t>2,8*(3,06+3,97+7,8)*2+6,5*2,8*0,5*4+7,5*2,5*2+2,8*1,25*4=170,948 [A]</t>
  </si>
  <si>
    <t>položka zahrnuje:  
- dodání  předepsaného ochranného materiálu  
- zřízení ochrany izolace</t>
  </si>
  <si>
    <t>78382</t>
  </si>
  <si>
    <t>NÁTĚRY BETON KONSTR TYP S2 (OS-B)</t>
  </si>
  <si>
    <t>opěry a nosná konstrukce</t>
  </si>
  <si>
    <t>(1,875+0,64+2,4+0,45+0,725)*2*117,5+2,8*6,5*0,5*4+15,3*0,8*4+13,4*(2,15+2,52+3,03+3,66)+15,17*0,85*4=1 720,312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</si>
  <si>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</si>
  <si>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78384</t>
  </si>
  <si>
    <t>NÁTĚRY BETON KONSTR TYP S5 (OS-DI)</t>
  </si>
  <si>
    <t>nátěr říms</t>
  </si>
  <si>
    <t>(0,15+0,6+1,5+0,15)*127,3*2=611,040 [A]</t>
  </si>
  <si>
    <t>83433</t>
  </si>
  <si>
    <t>POTRUBÍ Z TRUB KAMENINOVÝCH DN DO 150MM</t>
  </si>
  <si>
    <t>vyústění drenáží</t>
  </si>
  <si>
    <t>4 * 128 =512,000 [A]</t>
  </si>
  <si>
    <t>Položka zahrnuje:  
- výrobní dokumentaci (včetně technologického předpisu)  
- dodání veškerého trubního a pomocného materiálu (trouby, trubky, tvarovky, spojovací a těsnící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(bez ohledu na sklon)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včetně případně předepsaného utěsnění konců chrániček  
- položky platí pro práce prováděné v prostoru zapaženém i nezapaženém a i v kolektorech, chráničkách  
Položka nezahrnuje:  
- x</t>
  </si>
  <si>
    <t>9112B1</t>
  </si>
  <si>
    <t>ZÁBRADLÍ MOSTNÍ SE SVISLOU VÝPLNÍ - DODÁVKA A MONTÁŽ</t>
  </si>
  <si>
    <t>2*127,3=254,600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</si>
  <si>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</si>
  <si>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9115C1</t>
  </si>
  <si>
    <t>SVODIDLO OCEL MOSTNÍ JEDNOSTR, ÚROVEŇ ZADRŽ H2 - DODÁVKA A MONTÁŽ</t>
  </si>
  <si>
    <t>128,0+128,0=256,000 [A]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</si>
  <si>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</si>
  <si>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91355</t>
  </si>
  <si>
    <t>EVIDENČNÍ ČÍSLO MOSTU</t>
  </si>
  <si>
    <t>položka zahrnuje štítek s evidenčním číslem mostu, sloupek dopravní značky včetně osazení a nutných zemních prací a zabetonování</t>
  </si>
  <si>
    <t>919111</t>
  </si>
  <si>
    <t>ŘEZÁNÍ ASFALTOVÉHO KRYTU VOZOVEK TL DO 50MM</t>
  </si>
  <si>
    <t>2*7,5+2*127,3=269,600 [A]</t>
  </si>
  <si>
    <t>931183</t>
  </si>
  <si>
    <t>VÝPLŇ DILATAČNÍCH SPAR Z POLYSTYRENU TL 30MM</t>
  </si>
  <si>
    <t>4*0,51=2,040 [A]</t>
  </si>
  <si>
    <t>položka zahrnuje dodávku a osazení předepsaného materiálu, očištění ploch spáry před úpravou, očištění okolí spáry po úpravě</t>
  </si>
  <si>
    <t>931315</t>
  </si>
  <si>
    <t>TĚSNĚNÍ DILATAČ SPAR ASF ZÁLIVKOU PRŮŘ DO 600MM2</t>
  </si>
  <si>
    <t>zálivka u obruby a ve vozovce</t>
  </si>
  <si>
    <t>položka zahrnuje dodávku a osazení předepsaného materiálu, očištění ploch spáry před úpravou, očištění okolí spáry po úpravě  
nezahrnuje těsnící profil</t>
  </si>
  <si>
    <t>931381</t>
  </si>
  <si>
    <t>TĚSNĚNÍ DILATAČNÍCH SPAR SILIKONOVÝM TMELEM PRŮŘEZU DO 100MM2</t>
  </si>
  <si>
    <t>smršťovací spáry v římsách</t>
  </si>
  <si>
    <t>(0,25+0,6+1,5+0,15)*2*18=90,000 [A]</t>
  </si>
  <si>
    <t>93153</t>
  </si>
  <si>
    <t>MOSTNÍ ZÁVĚRY POVRCHOVÉ POSUN DO 160MM</t>
  </si>
  <si>
    <t>2*10,0=20,000 [A]</t>
  </si>
  <si>
    <t>- výrobní dokumentace (vč. technologického předpisu)  
- dodání kompletního dil. zařízení vč. všech přepravních a montážních úprav a zařízení  
- řezání a sváření na staveništi a eventuelní nutnou opravu nátěrů po těchto úkonech  
- bednění a dodatečné zabetonování dilatačního zařízení  
- pro kovové součásti je nutné užít ustanovení pro TMCH.94  
- dodání spojovacího, kotevního a těsnícího materiálu  
- úprava a příprava prostoru, včetně kotevních prvků, jejich ošetření a očištění  
- zřízení kompletního mostního závěru podle příslušného technolog. předpisu, včetně předepsaného nastavení  
- zřízení mostního závěru po etapách, včetně pracovních spar a spojů  
- úprava  most. závěru  ve styku  s ostatními konstrukcemi  a zařízeními (u obrubníků a podél vozovek, na chodnících, na římsách, napojení izolací a pod.)  
- ochrana mostního závěru proti bludným proudům a vývody pro jejich měření  
- ochrana mostního závěru do doby provedení definitivního stavu, veškeré provizorní úpravy a opatření  
- konečné  úpravy most. závěru jako  povrchové  povlaky, zálivky, které  nejsou součástí jiných konstrukcí, vyčištění, osaz. krytek šroubů, tmelení, těsnění, výplň spar a pod.  
- úprava, očištění a ošetření prostoru kolem mostního závěru  
- opatření mostního závěru znakem výrobce a typovým číslem  
- provedení odborné prohlídky, je-li požadována</t>
  </si>
  <si>
    <t>93311</t>
  </si>
  <si>
    <t>ZATĚŽOVACÍ ZKOUŠKA MOSTU STATICKÁ 1. POLE DO 300M2</t>
  </si>
  <si>
    <t>- podklady a dokumentaci zkoušky 
- výrobní dokumentace potřebných zařízení 
- stavební práce spojené s přípravou a provedením zkoušky (zřízení a odstranění) 
- veškerá zkušební zařízení vč. opotřebení a nájmu 
- výpomoce při vlastní zkoušce 
- dodání zatěžovacích prostředků a hmot, manipulaci s nimi a jejich opotřebení a nájem 
- přeprava zatěžovacích prostředků a hmot na stavbu a zpět, včetně zajížďky k váze a vážních poplatků 
- provedení vlastní zkoušky a její vyhodnocení, včetně všech měření a dalších potřebných činností</t>
  </si>
  <si>
    <t>93315</t>
  </si>
  <si>
    <t>ZATĚŽOVACÍ ZKOUŠKA MOSTU STATICKÁ 2. A DALŠÍ POLE DO 300M2</t>
  </si>
  <si>
    <t>- podklady a dokumentaci zkoušky  
- výrobní dokumentace potřebných zařízení  
- stavební práce spojené s přípravou a provedením zkoušky (zřízení a odstranění)  
- veškerá zkušební zařízení vč. opotřebení a nájmu  
- výpomoce při vlastní zkoušce  
- dodání zatěžovacích prostředků a hmot, manipulaci s nimi a jejich opotřebení a nájem  
- přeprava zatěžovacích prostředků a hmot na stavbu a zpět, včetně zajížďky k váze a vážních poplatků  
- provedení vlastní zkoušky a její vyhodnocení, včetně všech měření a dalších potřebných činností</t>
  </si>
  <si>
    <t>93653</t>
  </si>
  <si>
    <t>MOSTNÍ ODVODŇOVACÍ SOUPRAVA</t>
  </si>
  <si>
    <t>odvodňovač 300x500mm</t>
  </si>
  <si>
    <t>10=10,000 [A]</t>
  </si>
  <si>
    <t>položka zahrnuje:  
- výrobní dokumentaci (včetně technologického předpisu)  
- dodání kompletní odvodňovací soupravy,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</si>
  <si>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936542</t>
  </si>
  <si>
    <t>MOSTNÍ ODVODŇOVACÍ TRUBKA (POVRCHŮ IZOLACE) MĚDĚNÁ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</si>
  <si>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</si>
  <si>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938543</t>
  </si>
  <si>
    <t>OČIŠTĚNÍ BETON KONSTR OTRYSKÁNÍM TLAK VODOU DO 1000 BARŮ</t>
  </si>
  <si>
    <t>očištění hlav studní</t>
  </si>
  <si>
    <t>28,27*4+2*3,8=120,680 [A]</t>
  </si>
  <si>
    <t>položka zahrnuje očištění předepsaným způsobem včetně odklizení vzniklého odpadu</t>
  </si>
  <si>
    <t>94890</t>
  </si>
  <si>
    <t>PODPĚRNÉ SKRUŽE - ZŘÍZENÍ A ODSTRANĚNÍ</t>
  </si>
  <si>
    <t>M3OP</t>
  </si>
  <si>
    <t>(20,95*6,1+2*22,11*9,1+22,11*8,5+20,95*7,7)*14,5=12 751,982 [A]</t>
  </si>
  <si>
    <t>Položka zahrnuje dovoz, montáž, údržbu, opotřebení (nájemné), demontáž, konzervaci, odvoz.</t>
  </si>
  <si>
    <t>SO 202</t>
  </si>
  <si>
    <t>Most ev.č. 126-006 přes Sázavu</t>
  </si>
  <si>
    <t>17 01 01 - BETON z vybouraných konstrukcí 
17 09 04 - Směsné stavební a demoliční odpady 
pol. 113776...vybouraný beton - 166*0,0008 * 2,4 t/m3 =0,319 [A]</t>
  </si>
  <si>
    <t>113742</t>
  </si>
  <si>
    <t>FRÉZOVÁNÍ ZPEVNĚNÝCH PLOCH ASFALTOVÝCH TL. DO 40MM</t>
  </si>
  <si>
    <t>Frézování tl. 40 mm (klasifikace ZAS-T1): 540,0 =540,000 [A] 
Frézování částí krytu mezi fázemi prováděnými po polovinách (klasifikace ZAS-T1):66*0,04*0,1=0,264 [B] 
Celkem: A+B=540,264 [C]</t>
  </si>
  <si>
    <t>113766</t>
  </si>
  <si>
    <t>FRÉZOVÁNÍ DRÁŽKY PRŮŘEZU DO 800MM2 V ASFALTOVÉ VOZOVCE</t>
  </si>
  <si>
    <t>mezi vozovkou a obrubníkem 82+84=166,000 [A] 
dilatační závěry 2*2*8=32,000 [B] 
Celkem: A+B=198,000 [C]</t>
  </si>
  <si>
    <t>Položka zahrnuje veškerou manipulaci s vybouranou sutí a s vybouranými hmotami vč. uložení na skládku.</t>
  </si>
  <si>
    <t>113776</t>
  </si>
  <si>
    <t>FRÉZOVÁNÍ DRÁŽKY PRŮŘEZU DO 800MM2 V BETONOVÉ VOZOVCE</t>
  </si>
  <si>
    <t>mezi obrubníkem a chodníkem 82+84=166,000 [A]</t>
  </si>
  <si>
    <t>Podklad pod dlažbu z lomového kamene tl. 0,2 m.</t>
  </si>
  <si>
    <t>odláždění skluzu kužele u všech čtyř křídel mostu: 4*20*1*0,2=16,000 [A]</t>
  </si>
  <si>
    <t>odláždění skluzu kužele u všech čtyř křídel mostu tl. 0,2 m, vč. vyspárování: 4*20*1*0,2=16,000 [A]</t>
  </si>
  <si>
    <t>540=540,000 [A]</t>
  </si>
  <si>
    <t>ACO 11+, tl. 40 mm 
540 m2 * 0,04 m=21,600 [A]</t>
  </si>
  <si>
    <t>výplň po řezání podélných a příčných spar 66=66,000 [A]</t>
  </si>
  <si>
    <t>62568</t>
  </si>
  <si>
    <t>OCHRANA PROTI PTACTVU HROTOVÝM SYSTÉMEM</t>
  </si>
  <si>
    <t>2020_OTSKP</t>
  </si>
  <si>
    <t>ochrana horizontálních ploch ocelových nosníků nosné konstrucke proti ptactvu hrotovým systémem min. třířadým s účinnou šířkou min. 20 cm</t>
  </si>
  <si>
    <t>(4*4)*66+8*10=1 136,000 [A]</t>
  </si>
  <si>
    <t>položka zahrnuje: 
- nákup materiálu 
- veškerou manipulaci včetně instalace 
-</t>
  </si>
  <si>
    <t>62845</t>
  </si>
  <si>
    <t>SPÁROVÁNÍ STÁVAJÍCÍCH DLAŽEB CEMENT MALTOU</t>
  </si>
  <si>
    <t>spárování uvolněných dlaždic na kuželech a mezer mezi obrubami 
135+120+35+50+82+84=506,000 [A]</t>
  </si>
  <si>
    <t>Obnova nátěru ocel. konsturkcí mostu ve stejné skladbě a barvě. 
POZN.: Protikorozní povrchová ochrana musí odpovídat korozní agresivitě atmosféry C 
skladba PKO: 
- otryskání na S 21/2 dle ČSN ISO 8501 
- metalizace Zn 40 µm 
- základní nátěr 60 µm 
- vrchní nátěr 60 µm (odstín RAL 6004 - nosníky + vrchní madlo zábradlí + stožáry, RAL 6019 - zábradlí bez vrchního madla)</t>
  </si>
  <si>
    <t>ocelové zábradlí + stožáry VO: (82+84)*1,1 + 3*4*1=194,600 [A] 
nosná konstrucke mostu: 66*(0,5*8+1,53*8)=1 071,840 [B] 
Celkem: A+B=1 266,440 [C]</t>
  </si>
  <si>
    <t>V1a (0,125) - 66*0,125 m2=8,250 [A]</t>
  </si>
  <si>
    <t>(82+84)*0,5=83,000 [A]</t>
  </si>
  <si>
    <t>řezání podélných a příčných spar:  66=66,000 [A]</t>
  </si>
  <si>
    <t>931316</t>
  </si>
  <si>
    <t>TĚSNĚNÍ DILATAČ SPAR ASF ZÁLIVKOU PRŮŘ DO 800MM2</t>
  </si>
  <si>
    <t>931386</t>
  </si>
  <si>
    <t>TĚSNĚNÍ DILATAČNÍCH SPAR SILIKONOVÝM TMELEM PRŮŘEZU DO 800MM2</t>
  </si>
  <si>
    <t>93139</t>
  </si>
  <si>
    <t>TĚSNĚNÍ DILATAČ SPAR MATERIÁLEM PRO EMZ</t>
  </si>
  <si>
    <t>dilatační závěry 
2*2*8*0,0008=0,026 [B]</t>
  </si>
  <si>
    <t>položka zahrnuje úpravu spáry a přípravu povrchu (nahřátí, penetraci stěn), dodání a pokládku předepsané směsi  
nezahrnuje těsnící profil</t>
  </si>
  <si>
    <t>938652</t>
  </si>
  <si>
    <t>OČIŠTĚNÍ OCEL KONSTR OTRYSKÁNÍM NA SUCHO KŘEMIČ PÍSKEM</t>
  </si>
  <si>
    <t>nosná konstrucke mostu: 66*(0,5*8+1,53*8)=1 071,840 [A] 
dilatační závěry mostu: 2*(0,5*8)=8,000 [B] 
ocelové zábradlí: (82+84)*1,1=182,600 [C] 
Celkem: A+B+C=1 262,440 [D]</t>
  </si>
  <si>
    <t>94590</t>
  </si>
  <si>
    <t>ZAVĚŠENÉ PRACOVNÍ LEŠENÍ</t>
  </si>
  <si>
    <t>závěsné lešení pro očištění ocelových nosníků a provedení zábran proti ptactvu: 83*10=830,000 [A]</t>
  </si>
  <si>
    <t>SO 203</t>
  </si>
  <si>
    <t>Most ev.č. 126-009 přes Ostrovský potok</t>
  </si>
  <si>
    <t>333213</t>
  </si>
  <si>
    <t>OBKLAD MOST OPĚR A KŘÍDEL Z LOM KAMENE</t>
  </si>
  <si>
    <t>doplnění zdiva z nakupovaného lom. kamene</t>
  </si>
  <si>
    <t>odhad 10 % z celkové plochy 
540 m2 * 0,2  m * 0,10 =10,800 [A]</t>
  </si>
  <si>
    <t>Položka zahrnuje:  
- dodávku a osazení lomového kamene, jeho výběr a případnou úpravu,   
- případné kotvení se všemi souvisejícími materiály a pracemi, dodávku předepsané malty, spárování  
- včetně mimostaveništní a vnitrostaveništní dopravy (rovněž přesuny)  
Položka nezharnuje:  
- x</t>
  </si>
  <si>
    <t>333215</t>
  </si>
  <si>
    <t>PŘEZDĚNÍ OPĚR A KŘÍDEL Z KAMENNÉHO ZDIVA</t>
  </si>
  <si>
    <t>přezdění zdiva z uvolněného stávajícího lom. kamene</t>
  </si>
  <si>
    <t>Položka zahrnuje:  
- rozebrání stávajícího zdiva  
- nezbytnou manipulaci s rozebraným materiálem (nakládání, doprava, složení, očištění, odvoz nepoužitelného materiálu a suti)  
- vyzdění z tohoto materiálu   
- včetně dodávky předepsaného materiálu pro výplň spar.  
Položka nezahrnuje:  
- dodávku nového materiálu</t>
  </si>
  <si>
    <t>oprava rozvolněné kamenné dlažby koryta ve středním mostním poli tl. 0,2 m: 6*20*0,2=24,000 [A]</t>
  </si>
  <si>
    <t>oprava rozvolněné kamenné dlažby koryta ve středním mostním poli, dlažba z lomového kamene tl 0,2 m, vč. vyspárování: 6*20*0,2=24,000 [A]</t>
  </si>
  <si>
    <t>očištění a spárování krytu parapetní zídky: 24*2,5*2=120,000 [A] 
oprava čela stupňovité přizdívky krajních mostních polí: (4*5*8)=160,000 [B] 
očištění a klenby třípolového kamenného mostu a celoplošná oprava povrchu: (6+6+6)*10*3=540,000 [C] 
Celkem: A+B+C=820,000 [D]</t>
  </si>
  <si>
    <t>Položka zahrnuje:  
- dodávku veškerého materiálu potřebného pro předepsanou úpravu v předepsané kvalitě  
- vyčištění spar (vyškrábání), vypláchnutí spar vodou, očištění povrchu  
- spárování  
- odklizení suti a přebytečného materiálu  
- potřebná lešení  
Položka nezahrnuje:  
- x</t>
  </si>
  <si>
    <t>SO 250</t>
  </si>
  <si>
    <t>Zárubní zeď u OK Soutice</t>
  </si>
  <si>
    <t>17 05 04 - Zemina a kamení neuvedené pod číslem 17 05 03 
pol. 12273...odkopávky 352,000 m3 * 2,0 t/m3=704,000 [A] 
pol. 12283...odkopávky 365,250 m3 * 2,0 t/m3=730,500 [B] 
Celkem: A+B=1 434,500 [C]</t>
  </si>
  <si>
    <t>Sejmutí humózní vrstvy v tloušťce 0,1 m: 246,500 m2 *0,1 m =24,650 [A]</t>
  </si>
  <si>
    <t>352=352,000 [A]</t>
  </si>
  <si>
    <t>12283</t>
  </si>
  <si>
    <t>ODKOPÁVKY A PROKOPÁVKY OBECNÉ TŘ. II</t>
  </si>
  <si>
    <t>těleso svahu pro zárubní zeď: 667-352=315,000 [A] 
výkop pro sanaci: 167,500 m2 * 0,3 m =50,250 [B] 
Celkem: A+B=365,250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</si>
  <si>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</si>
  <si>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Potřeba ornice - 187,500 m2 * 0,1 m =18,750 [A] 
Přebytek ornice se rozprostře v okolí gab. zdi - (246,500) m2 * 0,1 m=24,650 [B] 
Celkem: A+B=43,400 [C]</t>
  </si>
  <si>
    <t>odkopávky - násyp D=92% - 667,000 m3 - 352,000 m3 =315,000 [A] 
výkop pro sanaci 167,500 m2 * 0,3 m =50,250 [B] 
ornice - 246,500 m2 * 0,1 m =24,650 [C] 
Celkem: A+B+C=389,900 [D]</t>
  </si>
  <si>
    <t>zpětný zásyp hutněný na D=92%: 352,000=352,000 [A]</t>
  </si>
  <si>
    <t>18120</t>
  </si>
  <si>
    <t>ÚPRAVA PLÁNĚ SE ZHUTNĚNÍM V HORNINĚ TŘ. II</t>
  </si>
  <si>
    <t>178,500=178,500 [A]</t>
  </si>
  <si>
    <t>Ohumusování v tl. 0,1 m - příprava plochy ( svahování, vyrovnání): 246,500 =246,500 [A]</t>
  </si>
  <si>
    <t>Vrstva pro zatravnění tl. 0,1 m: 246,500 m2 =246,500 [A]</t>
  </si>
  <si>
    <t>Vrstva pro zatravnění tl. 0,1 mm: 246,500 m2 =246,500 [A]</t>
  </si>
  <si>
    <t>Péče o zatravněné plochy do předání správci: 246,500 m2=246,500 [A]</t>
  </si>
  <si>
    <t>z částečně perforované trubky DN 100 mm, vč. lože ze ŠP a zásypu ŠD fr. 8/16</t>
  </si>
  <si>
    <t>zemní práce + trouba trativodu PVC DN 100: 65=65,000 [A]</t>
  </si>
  <si>
    <t>Netkaná geotextilie 200 g/m2 - pláň + drenáž: 356,000 m2 =356,000 [A]</t>
  </si>
  <si>
    <t>sanace aktivní zóny v min. tl. 0,3 m v místech neúnosného podloží: 167,500 m2 * 0,3 m=50,250 [A]</t>
  </si>
  <si>
    <t>21461E</t>
  </si>
  <si>
    <t>SEPARAČNÍ GEOTEXTILIE DO 500G/M2</t>
  </si>
  <si>
    <t>separační geotextilie min. 400 g/m2</t>
  </si>
  <si>
    <t>ochrana rubu konstrukce: 250 m2 =250,000 [A]</t>
  </si>
  <si>
    <t>Položka zahrnuje: 
- dodávku předepsané geotextilie 
- úpravu, očištění a ochranu podkladu 
- přichycení k podkladu, případně zatížení 
- úpravy spojů a zajištění okrajů 
- úpravy pro odvodnění 
- nutné přesahy 
- mimostaveništní a vnitrostaveništní dopravu</t>
  </si>
  <si>
    <t>261215</t>
  </si>
  <si>
    <t>VRTY PRO KOTVENÍ A INJEKTÁŽ NA POVRCHU TŘ. II D DO 50MM</t>
  </si>
  <si>
    <t>soustava hřebů zajišťující dočasný výkop dl. 4 m 
94 * 4 =376,000 [A]</t>
  </si>
  <si>
    <t>272314</t>
  </si>
  <si>
    <t>ZÁKLADY Z PROSTÉHO BETONU DO C25/30</t>
  </si>
  <si>
    <t>podklad pod gabionovou zdí tl. 0,15 cm: 127,500 * 0,15=19,125 [A]</t>
  </si>
  <si>
    <t>281451</t>
  </si>
  <si>
    <t>INJEKTOVÁNÍ NÍZKOTLAKÉ Z CEMENTOVÉ MALTY NA POVRCHU</t>
  </si>
  <si>
    <t>soustava hřebů zajišťující dočasný výkop dl. 4 m 
94 * 4 * 0,03 =11,280 [A]</t>
  </si>
  <si>
    <t>Položka injektážních prací obsahuje kompletní práce, mimo zřízení vrtů (vykazují se položkami 261, 262), které jsou nutné pro předepsanou funkci injektáže (statickou, těsnící a pod.).   
Položka obsahuje vodní tlakové zkoušky před a po injektáži.  
Položka zahrnuje veškerý materiál, výrobky a polotovary, včetně mimostaveništní a vnitrostaveništní dopravy (rovněž přesuny), včetně naložení a složení, případně s uložením.</t>
  </si>
  <si>
    <t>289313</t>
  </si>
  <si>
    <t>STŘÍKANÝ BETON DO C16/20</t>
  </si>
  <si>
    <t>dočasné zajištění svahu výkopu pro gabionovou zeď: 218,750 m2 * 0,15 m =32,813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</si>
  <si>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</si>
  <si>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289366</t>
  </si>
  <si>
    <t>VÝZTUŽ STŘÍKANÉHO BETONU Z KARI SITÍ</t>
  </si>
  <si>
    <t>dočasné zajištění svahu výkopu pro gabionovou zeď, kari síť 6/100/6/100: 250 m2 * 4,5 kg/m2 /1000 =1,125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</si>
  <si>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 (provedení vrtu, dodání a vsunutí kotvičky, její zalepení předepsaným pojivem),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</si>
  <si>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28991</t>
  </si>
  <si>
    <t>ZEMNÍ HŘEBY</t>
  </si>
  <si>
    <t>soustava hřebů zajišťující dočasný výkop dl. 4 m: 94 * 4 =376,000 [A]</t>
  </si>
  <si>
    <t>položka zahrnuje dodávku a zaražení hřebů předepsaných v zadávací dokumentaci</t>
  </si>
  <si>
    <t>3272A7</t>
  </si>
  <si>
    <t>ZDI OPĚR, ZÁRUB, NÁBŘEŽ Z GABIONŮ RUČNĚ ROVNANÝCH, DRÁT O4,0MM, POVRCHOVÁ ÚPRAVA Zn + Al</t>
  </si>
  <si>
    <t>drát 3,7 mm, povrchová úprava Galfan</t>
  </si>
  <si>
    <t>250=250,000 [A]</t>
  </si>
  <si>
    <t>Položka zahrnuje:  
- dodávku a osazení drátěných košů s výplní lomovým kamenem.  
Položka nezahrnuje:  
- gabionové matrace se vykazují v pol.č.2722**.</t>
  </si>
  <si>
    <t>podklad pod zádlažbu mezi žlabovkou a gabionovou zdí: 10=10,000 [A]</t>
  </si>
  <si>
    <t>zádlažba mezi žlabovkou a gabionovou zdí: 10=10,000 [A]</t>
  </si>
  <si>
    <t>podklad pod zárubní zdí 
58,650=58,650 [A]</t>
  </si>
  <si>
    <t>280,922=280,922 [A]</t>
  </si>
  <si>
    <t>9112A1</t>
  </si>
  <si>
    <t>ZÁBRADLÍ MOSTNÍ S VODOR MADLY - DODÁVKA A MONTÁŽ</t>
  </si>
  <si>
    <t>kompletní dodávka a osazení, vč. trubek do gabionu (18ks), betonáže patek, vč. PKO zábradlí a sloupků</t>
  </si>
  <si>
    <t>zábradlí na vrchu gabionové zdi včetně bednění (trubky DN 200) s výplní pískem: 50=50,000 [A]</t>
  </si>
  <si>
    <t>položka zahrnuje: 
dodání zábradlí včetně předepsané povrchové úpravy 
kotvení sloupků, t.j. kotevní desky, šrouby z nerez oceli, vrty a zálivku, pokud zadávací dokumentace nestanoví jinak 
případné nivelační hmoty pod kotevní desky</t>
  </si>
  <si>
    <t>odvodnění za zdí včetně skluzů: 75 m =75,000 [A]</t>
  </si>
  <si>
    <t>SO 402</t>
  </si>
  <si>
    <t>Provizorní přeložka kabelu VO - Soutice</t>
  </si>
  <si>
    <t>17 05 04 - Zemina a kamení neuvedené pod číslem 17 05 03 
pol. 13183...hloubení jam (10,536) * 2,0 t/m3=21,072 [A] 
pol. 13283...hloubení rýh  bez zásypu (61,440-49,152) * 2,0 t/m3=24,576 [B] 
Celkem: A+B=45,648 [C]</t>
  </si>
  <si>
    <t>Zásyp - 49,152 m3 =49,152 [B]</t>
  </si>
  <si>
    <t>13183</t>
  </si>
  <si>
    <t>HLOUBENÍ JAM ZAPAŽ I NEPAŽ TŘ II</t>
  </si>
  <si>
    <t>výkopy pro stožáry a spojky kabelů 
(1,5 * 1,5 * 2) * 2 + (0,8*1,2*0,8)*2=10,536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</si>
  <si>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</si>
  <si>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13283</t>
  </si>
  <si>
    <t>HLOUBENÍ RÝH ŠÍŘ DO 2M PAŽ I NEPAŽ TŘ. II</t>
  </si>
  <si>
    <t>0,5*0,8*60 + 0,65*1,2*48=61,440 [A]</t>
  </si>
  <si>
    <t>hloubení jam - 10,536 m3 =10,536 [A] 
hloubení rýh - 61,440 m3 =61,440 [B] 
Celkem: A+B=71,976 [C]</t>
  </si>
  <si>
    <t>17411</t>
  </si>
  <si>
    <t>ZÁSYP JAM A RÝH ZEMINOU SE ZHUTNĚNÍM</t>
  </si>
  <si>
    <t>0,5*0,8*60*0,8+0,65*1,2*48*0,8=49,152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</si>
  <si>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</si>
  <si>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písek na kabelové lože 
0,5*60*0,16=4,800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</si>
  <si>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</si>
  <si>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0,5*60+0,65*48=61,200 [A]</t>
  </si>
  <si>
    <t>272313</t>
  </si>
  <si>
    <t>ZÁKLADY Z PROSTÉHO BETONU DO C16/20</t>
  </si>
  <si>
    <t>(1,5*1,5*2)*2+0,5*0,25*48=15,000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</si>
  <si>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</si>
  <si>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702211</t>
  </si>
  <si>
    <t>KABELOVÁ CHRÁNIČKA ZEMNÍ DN DO 100 MM</t>
  </si>
  <si>
    <t>kabelová chránička průměr 50 pevně na sloup 
2*9=18,000 [A]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</si>
  <si>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</si>
  <si>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702212</t>
  </si>
  <si>
    <t>KABELOVÁ CHRÁNIČKA ZEMNÍ DN PŘES 100 DO 200 MM</t>
  </si>
  <si>
    <t>trubka PE 110 v zemi 
48=48,000 [A]</t>
  </si>
  <si>
    <t>702312</t>
  </si>
  <si>
    <t>ZAKRYTÍ KABELŮ VÝSTRAŽNOU FÓLIÍ ŠÍŘKY PŘES 20 DO 40 CM</t>
  </si>
  <si>
    <t>zakrytí provizorního kabelu mimo chráničku  
60 =60,000 [A]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</si>
  <si>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</si>
  <si>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702332</t>
  </si>
  <si>
    <t>ZAKRYTÍ KABELŮ PLASTOVOU DESKOU/PÁSEM ŠÍŘKY PŘES 20 DO 40 CM</t>
  </si>
  <si>
    <t>desky na trasu kabelu ve volném terénu 
60 m =60,000 [A]</t>
  </si>
  <si>
    <t>741172</t>
  </si>
  <si>
    <t>KRABICE (ROZVODKA) INSTALAČNÍ KABELOVÁ VE VYŠŠÍM KRYTÍ - MIN. IP 44 VČETNĚ PRŮCHODEK SE SVORKAMI 3-F DO 10 MM2</t>
  </si>
  <si>
    <t>pojistková skříň  na stožár 
2 ks=2,000 [A]</t>
  </si>
  <si>
    <t>1. Položka obsahuje:  
 – přípravu podkladu pro osazení  
 – veškerý materiál a práce pro upevnění nebo uchycení krabice  
2. Položka neobsahuje:  
 X  
3. Způsob měření:  
Udává se počet kusů kompletní konstrukce nebo práce.</t>
  </si>
  <si>
    <t>741811</t>
  </si>
  <si>
    <t>UZEMŇOVACÍ VODIČ NA POVRCHU FEZN DO 120 MM2</t>
  </si>
  <si>
    <t>uzemňovací vedení pevně na bet. sloup 
2*9=18,000 [A]</t>
  </si>
  <si>
    <t>1. Položka obsahuje:  
 – uchycení vodiče na povrch vč. podpěr, konzol, svorek a pod.  
 – měření, dělení, spojování  
 – nátěr  
2. Položka neobsahuje:  
 X  
3. Způsob měření:  
Měří se metr délkový.</t>
  </si>
  <si>
    <t>741911</t>
  </si>
  <si>
    <t>UZEMŇOVACÍ VODIČ V ZEMI FEZN DO 120 MM2</t>
  </si>
  <si>
    <t>2*10=20,000 [A]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</si>
  <si>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  
 – ochranu vodiče - chráničky apod.  
3. Způsob měření:  
Měří se metr délkový.</t>
  </si>
  <si>
    <t>742162</t>
  </si>
  <si>
    <t>VEDENÍ SPOJOVACÍ, PODPĚRNÝ IZOLÁTOR NN VENKOVNÍ</t>
  </si>
  <si>
    <t>1. Položka obsahuje:  
 – upevnění vč. veškerého příslušenství  
2. Položka neobsahuje:  
 X  
3. Způsob měření:  
Udává se počet kusů kompletní konstrukce nebo práce.</t>
  </si>
  <si>
    <t>742212</t>
  </si>
  <si>
    <t>VEDENÍ VENKOVNÍ NN, SLOUP PŘES 9/10 DO 10,5/10 KN</t>
  </si>
  <si>
    <t>Betonový stožár  Jb 10,5/1000 
stožáry se sdruží na dvojitý stožár, který se opatří vrcholovou konzolou 
2 * 2 ks =4,000 [A]</t>
  </si>
  <si>
    <t>1. Položka obsahuje:  
 – sloup vč.povrchového uzemnění, konzoly, nosné svorky, izolátory a vazy.   
 – veškeré příslušenství  
2. Položka neobsahuje:  
 – zemní práce a BETONOVÝ základ  
3. Způsob měření:  
Udává se počet kusů kompletní konstrukce nebo práce.</t>
  </si>
  <si>
    <t>742242</t>
  </si>
  <si>
    <t>VEDENÍ VENKOVNÍ NN, ZÁVĚSNÝ KABEL NAD TŘI ŽÍLY OD 10 DO 25 MM2</t>
  </si>
  <si>
    <t>kabel VO na závěs mezi betonovými stožáry 
70 m=70,000 [A]</t>
  </si>
  <si>
    <t>1. Položka obsahuje:  
 – měření, roztahování, dělení, spojování, zakončení a pod.  
 – veškeré příslušenství  
2. Položka neobsahuje:  
 X  
3. Způsob měření:  
Měří se metr délkový.</t>
  </si>
  <si>
    <t>742331</t>
  </si>
  <si>
    <t>VEDENÍ VENKOVNÍ VN, VODIČ ALFE DO 70 MM2</t>
  </si>
  <si>
    <t>lano Fe 70 mm2 včetně koncovek 
70 m =70,000 [A]</t>
  </si>
  <si>
    <t>742C11</t>
  </si>
  <si>
    <t>KABELOVÁ KONCOVKA VN VENKOVNÍ JEDNOŽÍLOVÁ PRO KABELY DO 6 KV DO 70 MM2</t>
  </si>
  <si>
    <t>pro lano 70 mm2 na betonový sloup 
2 ks =2,000 [A]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</si>
  <si>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</si>
  <si>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742H12</t>
  </si>
  <si>
    <t>KABEL NN ČTYŘ- A PĚTIŽÍLOVÝ CU S PLASTOVOU IZOLACÍ OD 4 DO 16 MM2</t>
  </si>
  <si>
    <t>CYKY 4Bx16 do výkopu a na závěs přes řeku 
202 =202,000 [A]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</si>
  <si>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</si>
  <si>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742L12</t>
  </si>
  <si>
    <t>UKONČENÍ DVOU AŽ PĚTIŽÍLOVÉHO KABELU V ROZVADĚČI NEBO NA PŘÍSTROJI OD 4 DO 16 MM2</t>
  </si>
  <si>
    <t>ukončení ve skříni na betonovém stožáru 
4 ks =4,000 [A]</t>
  </si>
  <si>
    <t>742L22</t>
  </si>
  <si>
    <t>UKONČENÍ DVOU AŽ PĚTIŽÍLOVÉHO KABELU KABELOVOU SPOJKOU OD 4 DO 16 MM2</t>
  </si>
  <si>
    <t>ukončení spojkou AL/CU v zemi na stávající trase VO 
2 ks =2,000 [A]</t>
  </si>
  <si>
    <t>742Z23</t>
  </si>
  <si>
    <t>DEMONTÁŽ KABELOVÉHO VEDENÍ NN</t>
  </si>
  <si>
    <t>demontáž stávajícího kabelu z mostu 
130 m=130,000 [A]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</si>
  <si>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</si>
  <si>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899523</t>
  </si>
  <si>
    <t>OBETONOVÁNÍ POTRUBÍ Z PROSTÉHO BETONU DO C16/20</t>
  </si>
  <si>
    <t>0,5*0,3*48=7,200 [A]</t>
  </si>
  <si>
    <t>SO 405</t>
  </si>
  <si>
    <t>Definitivní přeložka kabelu VO - Soutice</t>
  </si>
  <si>
    <t>17 01 01 - BETON z vybouraných konstrukcí 
17 09 04 - Směsné stavební a demoliční odpady 
pol. 96715...vybouraný beton - 22,200 m3 * 2,4 t/m3 =53,280 [A]</t>
  </si>
  <si>
    <t>Zásyp - 79,296 m3 =79,296 [B]</t>
  </si>
  <si>
    <t>výkopy pro demontáž stožáru a spojky kabelů 
(0,8*0,8*1,5) * 2 + (0,8*1,2*0,8)*2=3,456 [A]</t>
  </si>
  <si>
    <t>13273</t>
  </si>
  <si>
    <t>HLOUBENÍ RÝH ŠÍŘ DO 2M PAŽ I NEPAŽ TŘ. I</t>
  </si>
  <si>
    <t>pro kabel VO a uzemění včetně demontáže provizoria 
0,5*0,8*36=14,400 [A] 
0,5*0,8*60 + 0,65*1,2*48=61,440 [B] 
Celkem: A+B=75,840 [C]</t>
  </si>
  <si>
    <t>hloubení jam - 3,456 m3 =3,456 [A] 
hloubení rýh - 75,840 m3 =75,840 [B] 
Celkem: A+B=79,296 [C]</t>
  </si>
  <si>
    <t>pro kabel VO a uzemění včetně demontáže provizoria 
0,5*0,8*36=14,400 [A] 
0,5*0,8*60 + 0,65*1,2*48=61,440 [B] 
pro demontáž stožáru a spojky kabelů 
(0,8*0,8*1,5) * 2 + (0,8*1,2*0,8)*2=3,456 [C] 
Celkem: A+B+C=79,296 [D]</t>
  </si>
  <si>
    <t>0,5*16*0,16=1,280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</si>
  <si>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</si>
  <si>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2*0,5*36=36,000 [A] 
0,5*60+0,65*48=61,200 [B] 
Celkem: A+B=97,200 [C]</t>
  </si>
  <si>
    <t>702222</t>
  </si>
  <si>
    <t>KABELOVÁ CHRÁNIČKA ZEMNÍ UV STABILNÍ DN PŘES 100 DO 200 MM</t>
  </si>
  <si>
    <t>chránička PE 200 do základu stožáru VO 
3=3,000 [A]</t>
  </si>
  <si>
    <t>1. Položka obsahuje:  
 – přípravu podkladu pro osazení  
2. Položka neobsahuje:  
 X  
3. Způsob měření:  
Měří se metr délkový.</t>
  </si>
  <si>
    <t>16=16,000 [A]</t>
  </si>
  <si>
    <t>kabel CYKY 4Bx16 
157=157,000 [A]</t>
  </si>
  <si>
    <t>ukončení spojkou Al/Cu 
2=2,000 [A]</t>
  </si>
  <si>
    <t>742P13</t>
  </si>
  <si>
    <t>ZATAŽENÍ KABELU DO CHRÁNIČKY - KABEL DO 4 KG/M</t>
  </si>
  <si>
    <t>zatažení kabelu do chráničky v mostu 
157=157,000 [A]</t>
  </si>
  <si>
    <t>1. Položka obsahuje:  
 – montáž kabelu o váze do 4 kg/m do chráničky/ kolektoru  
2. Položka neobsahuje:  
 X  
3. Způsob měření:  
Měří se metr délkový.</t>
  </si>
  <si>
    <t>742Z11</t>
  </si>
  <si>
    <t>DEMONTÁŽ SLOUPU/STOŽÁRU NN VČETNĚ VEŠKERÉ VÝSTROJE</t>
  </si>
  <si>
    <t>demontáž betonového stožáru 10,5/1000 (provizorní VO) 
4=4,000 [A]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</si>
  <si>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</si>
  <si>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742Z21</t>
  </si>
  <si>
    <t>DEMONTÁŽ VENKOVNÍHO VEDENÍ VN (3X)</t>
  </si>
  <si>
    <t>demontáž lana Fe 70 včetně koncovek (provizorní VO) 
70=70,000 [A]</t>
  </si>
  <si>
    <t>obetonování 0,5*0,3*48=7,200 [A] 
základy 15=15,000 [B] 
Celkem: A+B=22,200 [C]</t>
  </si>
  <si>
    <t>položka zahrnuje: 
- veškerou manipulaci s vybouranou sutí a hmotami včetně uložení na skládku, 
- veškeré další práce plynoucí z technologického předpisu a z platných předpisů,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</si>
  <si>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801</t>
  </si>
  <si>
    <t>Technická rekultivace dočasného záboru</t>
  </si>
  <si>
    <t>Potřeba ornice - 900*0,3 m3 =270,000 [A]</t>
  </si>
  <si>
    <t>18225</t>
  </si>
  <si>
    <t>ROZPROSTŘENÍ ORNICE VE SVAHU V TL DO 0,50M</t>
  </si>
  <si>
    <t>Vrstva pro zatravnění tl. 0,3 mm 
přístupová cesta levý břeh - 500 m2 =500,000 [A] 
přístupová cesta pravý břeh - 400 m2 =400,000 [B] 
Celkem: A+B=900,000 [C]</t>
  </si>
  <si>
    <t>Péče o zatravněné plochy do předání původnímu majiteli: 900,000 m2=900,000 [A]</t>
  </si>
  <si>
    <t>SO 802</t>
  </si>
  <si>
    <t>Biologická rekultivace dočasného záboru</t>
  </si>
  <si>
    <t>Vrstva pro zatravnění tl. 100 mm 
1949,000 m2 =1 949,000 [A]</t>
  </si>
  <si>
    <t>18510</t>
  </si>
  <si>
    <t>BIOLOGICKÁ REKULTIVACE DVOULETÁ</t>
  </si>
  <si>
    <t>SO 803</t>
  </si>
  <si>
    <t>Výsadba zeleně</t>
  </si>
  <si>
    <t>17 05 04 - Zemina a kamení neuvedené pod číslem 17 05 03 
pol. 12273...zemina a kameny...1,5 m3 * 2,0 t/m3=3,000 [A]</t>
  </si>
  <si>
    <t>02730</t>
  </si>
  <si>
    <t>POMOC PRÁCE ZŘÍZ NEBO ZAJIŠŤ OCHRANU INŽENÝRSKÝCH SÍTÍ</t>
  </si>
  <si>
    <t>Vytyčovací geodeticképráce -  parcely, inženýrské sítě - jejich vytyčování a udržování v průběhu stavby</t>
  </si>
  <si>
    <t>Položka zahrnuje:  
- veškeré náklady spojené s ochranou inženýrských sítí  
Položka nezahrnuje:  
- x</t>
  </si>
  <si>
    <t>02911</t>
  </si>
  <si>
    <t>OSTATNÍ POŽADAVKY - GEODETICKÉ ZAMĚŘENÍ</t>
  </si>
  <si>
    <t>HM</t>
  </si>
  <si>
    <t>Vytyčovací geodetické práce - výsadby - vytyčení výsadeb bude provedeno kolíky na místě - veškeré dřeviny budou v terénu označeny barevným dřevěným kolíkem, bude přebráno AD (zpracovatelem výsadby)</t>
  </si>
  <si>
    <t>Položka zahrnuje:  
- vodorovnou a svislou dopravu,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pažení záporového 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 uložení zeminy (na skládku, do násypu) ani poplatky za skládku, vykazují se v položce č.0141**</t>
  </si>
  <si>
    <t>18331</t>
  </si>
  <si>
    <t>SADOVNICKÉ OBDĚLÁNÍ PŮDY</t>
  </si>
  <si>
    <t>POZN.: Podrobný výkaz prací obsažených v položce: 
Obdělání půdy kultivátorováním v rovině a svahu do 1:5 -2x křížově 
Obdělání půdy vláčením v rovině a svahu do 1:5  -2x křížově 
Obdělání půdy hrabáním v rovině a svahu do 1:5</t>
  </si>
  <si>
    <t>Položka zahrnuje:  
- strojové obdělání nejsvrchnější vrstvy půdy původního horizontu nebo nově rozprostřené vrchní vrstvy půdy  
- urovnání pozemku, zejména základní výškové úpravy terénu tak, aby povrch podkladu byl bez prohlubní a výstupků  
Položka nezahrnuje:  
- x</t>
  </si>
  <si>
    <t>18351</t>
  </si>
  <si>
    <t>CHEMICKÉ ODPLEVELENÍ</t>
  </si>
  <si>
    <t>POZN.: Podrobný výkaz prací obsažených v položce: 
Odplevelení záhonu květin v rovině a svahu do 1:5 
Cena postřiku (dodávka, ref. Roundup)</t>
  </si>
  <si>
    <t>Položka zahrnuje  
- celoplošný postřik a chemickou likvidace nežádoucích rostlin nebo jejích částí a zabránění jejich dalšímu růstu na urovnaném volném terénu  
Položka nezahrnuje:  
- x</t>
  </si>
  <si>
    <t>18461</t>
  </si>
  <si>
    <t>MULČOVÁNÍ</t>
  </si>
  <si>
    <t>Borka mulčovací (15-40 mm frakce)</t>
  </si>
  <si>
    <t>výsadba v k.ú. Soutice 
stromy ovocné prostokořenné...15 m2 =15,000 [A] 
stromy listnaté balové...35 m2 =35,000 [B] 
keřové záhony...536 m2 =536,000 [C] 
Celkem: A+B+C=586,000 [D]</t>
  </si>
  <si>
    <t>Položka zahrnuje.  
- dodání a rozprostření mulčovací kůry nebo štěpky v předepsané tloušťce nebo mulčovací textilie bez ohledu na sklon terénu, stabilizaci mulče proti erozi, přísady proti vznícení mulče  
- naložení a odvoz odpadu  
Položka nezahrnuje:  
- x</t>
  </si>
  <si>
    <t>18471</t>
  </si>
  <si>
    <t>OŠETŘENÍ DŘEVIN VE SKUPINÁCH</t>
  </si>
  <si>
    <t>"Rozvojová péče o SKUPINY KEŘŮ V ZÁPOJI se zálivkou - 1.-3. ROK 
zálivka včetně dopravy vody 12x ročně - 10l / m2 
výchovný řez (včetně štěpkování větví a odstranění hmoty) 1x ročně 
kypření výsadbové mísy - 3x ročně 
odplevelování závlahové mísy / záhonu 536m2 - 3x ročně 
ochrana proti chorobám a škůdcům - 1x ročně v případě potřeby postřik proti houbovým chorobám či škůdcům 
vedení deníku rozvojové péče o výsadby" 
"Rozvojová péče o SKUPINY KEŘŮ V ZÁPOJI se zálivkou - 4.-5. ROK 
zálivka včetně dopravy vody 6x ročně - 10l / m2 
výchovný řez (včetně štěpkování větví a odstranění hmoty) 1x ročně 
kypření výsadbové mísy - 3x ročně 
odplevelování závlahové mísy / záhonu 536m2 - 3x ročně 
ochrana proti chorobám a škůdcům - 1x ročně v případě potřeby postřik proti houbovým chorobám či škůdcům 
vedení deníku rozvojové péče o výsadby"</t>
  </si>
  <si>
    <t>Položka zahrnuje:  
- odplevelení s nakypřením, vypletí, ošetření řezem, hnojením  
- odstranění poškozených částí dřevin s případným složením odpadu na hromady, naložením na dopravní prostředek, odvozem a složením  
Položka nezahrnuje:  
- x</t>
  </si>
  <si>
    <t>18472</t>
  </si>
  <si>
    <t>OŠETŘENÍ DŘEVIN SOLITERNÍCH</t>
  </si>
  <si>
    <t>Mobilní zavlažovací vak s postupným uvolňováním pro zálivku ve zhoršených podmínkách  (vak o objemu 62litrů vody) 
Berličky pro sedání dravců + instalace...8 ks 
"Rozvojová péče ojednotlivé stromy (NEOVOCNÉ) se zálivkou - 1.-3. ROK 
• zálivka včetně dopravy vody 12x ročně (100l vody na strom - množství vody bude kontrolováno) 
• výchovný řez (včetně štěpkování větví a odstranění hmoty) 1x ročně 
• kontrola úvazků - popouštění či utahnutí 2x ročně, doplnění - 1x ročně výměna 10% kotvících materiálů z celkového počtu použitého materiálu (kůly, příčky, úvazky - nový materiál) a odstranění ochranných a kotvících prvků poškozených včetně skládkování 
• kompletní ochrana proti poškození a okusu zvěří - nátěr přípravkem ref. Recervin - chem. ochrana proti letnímu loupání a zimnímu ohryzu zvěří - udržovací 0,1kg/strom 1x ročně 
• hnojení - 1x ročně ke každému stromu aplikace 5ks tabletového hnojiva ref. Silvamix forte - tablety , zapustit do hloubky 10cm do půdy do závlahové mísy 
• kypření výsadbové mísy - 3x ročně 
• odplevelování závlahové mísy - 3x ročně 
• ochrana proti chorobám a škůdcům - 1x ročně v případě potřeby postřik proti houbovým chorobám či škůdcům 
• vedení deníku rozvojové péče o výsadby 
"Rozvojová péče ojednotlivé stromy (OVOCNÉ) se zálivkou - 1.- 3. ROKY 
• zálivka včetně dopravy vody 12x ročně  (100l vody na strom - množství vody bude kontrolováno) 
• výchovný řez (včetně štěpkování větví a odstranění hmoty) 1x ročně 
• kontrola úvazků - popouštění či utahnutí 2x ročně, doplnění - 1x ročně výměna 10% kotvících materiálů z celkového počtu použitého materiálu (kůly, příčky, úvazky - nový materiál) a odstranění ochranných a kotvících prvků poškozených včetně skládkování 
• kompletní ochrana proti poškození a okusu zvěří - nátěr přípravkem ref. Recervin - chem. ochrana proti letnímu loupání a zimnímu ohryzu zvěří - udržovací 0,1kg/strom 1x ročně 
• hnojení - 1x ročně ke každému stromu aplikace 3ks tabletového hnojiva ref. Silvamix forte - tablety , zapustit do hloubky 10cm do půdy do závlahové mísy 
• kypření výsadbové mísy - 3x ročně 
• odplevelování závlahové mísy - 3x ročně 
• ochrana proti chorobám a škůdcům - 1x ročně v případě potřeby postřik proti houbovým chorobám či škůdcům 
• vedení deníku rozvojové péče o výsadby 
"Rozvojová péče ojednotlivé stromy (NEOVOCNÉ) se zálivkou - 4.-5. ROK 
• zálivka včetně dopravy vody 6x ročně (100l vody na strom - množství vody bude kontrolováno) 
• udržovací řez (včetně štěpkování větví a odstranění hmoty) 1x ročně 
• odstranění kotvení dle potřeby včetně skládkování ve 4. nebo 5. roce po výsadbě 
• kompletní ochrana proti poškození a okusu zvěří - nátěr přípravkem ref. Recervin - chem. ochrana proti letnímu loupání a zimnímu ohryzu zvěří - udržovací 0,1kg/strom 1x v 5. roce po výsadbě 
• kypření výsadbové mísy - 3x ročně 
• odplevelování závlahové mísy - 3x ročně 
• ochrana proti chorobám a škůdcům - 1x ročně v případě potřeby postřik proti houbovým chorobám či škůdcům 
• vedení deníku rozvojové péče o výsadby 
"Rozvojová péče ojednotlivé stromy (OVOCNÉ) se zálivkou - 4.- 5. ROK 
• zálivka včetně dopravy vody 6x ročně  (100l vody na strom - množství vody bude kontrolováno) 
• udržovací řez (včetně štěpkování větví a odstranění hmoty) 1x ročně 
•odstranění kotvení dle potřeby včetně skládkování ve 4. nebo 5. roce po výsadbě 
• kompletní ochrana proti poškození a okusu zvěří - nátěr přípravkem ref. Recervin - chem. ochrana proti letnímu loupání a zimnímu ohryzu zvěří - udržovací 0,1kg/strom 1x v 5. roce po výsadbě 
• hnojení - 1x ročně ke každému stromu aplikace 3ks tabletového hnojiva ref. Silvamix forte - tablety , zapustit do hloubky 10cm do půdy do závlahové mísy 
• kypření výsadbové mísy - 3x ročně 
• odplevelování závlahové mísy - 3x ročně 
• ochrana proti chorobám a škůdcům - 1x ročně v případě potřeby postřik proti houbovým chorobám či škůdcům 
• vedení deníku rozvojové péče o výsadby 
"</t>
  </si>
  <si>
    <t>Položka zahrnuje:  
- odplevelení s nakypřením, vypletí, řezem, hnojením  
- odstranění poškozených částí dřevin s případným složením odpadu na hromady, naložením na dopravní prostředek, odvozem a složením  
Položka nezahrnuje:  
- x</t>
  </si>
  <si>
    <t>184A2</t>
  </si>
  <si>
    <t>VYSAZOVÁNÍ KEŘŮ LISTNATÝCH BEZ BALU VČETNĚ VÝKOPU JAMKY</t>
  </si>
  <si>
    <t>POZN.: Podrobný výkaz prací obsažených v položce: 
Hloubení jamek bez výměny půdy 
Výsadba keře bez balu v do 1 m do jamky se zalitím v rovině a svahu do 1:5 
Odpíchnutí hrany keřového záhony - 15cm hloubka 
Mulčování rostlin kůrou tl do 0,1 m v rovině a svahu do 1:5 
Borka mulčovací drobná (15-40 mm frakce) tl.10cm 
Zajištění svahu proběhne v koordinaci s výsadbou, jedná se o plošné položení kokosové rohože (ref. Kokosová geotextílie Geomanet K400 EKO) a zajištění upevňovací ocelovou skobou tvaru "U" a délky 30 cm. Takto připravený svah bude dále zajištěn třemi řadami prkenných zábran proti sesuvu mulče. Smrková prkna výšky 10cm a tloušťky 2cm budou kotveny roxory na kolmici spádnice cca po 0,6m. Roxory budou lícovat s hranou prkna. Řady prken budou úhledné, na sebe navazující a kolmé k ose svahu. Délka zajišťovaného úseku 12m. Provedení bude odsouhlaseno AD. Takto zajištěná výsadba bude plošně přemulčována. 
Dovoz vody pro zálivku rostlin za vzdálenost do 1000 m 
Příplatek k dovozu vody pro zálivku rostlin do 1000 m ZKD 1000 m 
SORTIMENT KEŘŮ A PŮDOPOKRYVNÝCH DŘEVIN 
Náklady na sazenici (Pk, min velikost 40-90 cm, 3 výhony) - Euonymus europaeus 
Náklady na sazenici (Pk, min velikost 40-90 cm, 3 výhony) - Corylus avellana 
Náklady na sazenici (Pk, min velikost 40-90 cm, 3 výhony) - Ligustrum vulgare 
Náklady na sazenici (Pk, min velikost 40-90 cm, 3 výhony) - Rosa canina 
Náklady na sazenici (Pk, min velikost 40-90 cm, 3 výhony) - Cornus sanquinea</t>
  </si>
  <si>
    <t>30*30*30 cm, vč. hnojení komp. 5kg/ks a 4 ks tab. Silvamixu, zalití, chráničky 
Výsadba zeleně v k.ú. Soutice 
2000 ks =2 000,000 [A]</t>
  </si>
  <si>
    <t>Položka zahrnuje:  
- dodávku projektem předepsaných  keřů  
- hloubení jamek (min. rozměry pro keře 30/30/30cm) s event. výměnou půdy, s hnojením anorganickým hnojivem a přídavkem organického hnojiva dle PD, zálivku,  a pod.  
- veškerý materiál, výrobky a polotovary, včetně mimostaveništní a vnitrostaveništní dopravy (rovněž přesuny), včetně naložení a složení, případně s uložením  
Položka nezahrnuje:  
- x</t>
  </si>
  <si>
    <t>184B14</t>
  </si>
  <si>
    <t>VYSAZOVÁNÍ STROMŮ LISTNATÝCH S BALEM OBVOD KMENE DO 14CM, PODCHOZÍ VÝŠ MIN 2,2M</t>
  </si>
  <si>
    <t>POZN.: Podrobný výkaz prací obsažených v položce: 
Hloubení jamek bez výměny půdy zeminy tř 1 až 4 obj přes 0,4 do 1 m3 v rovině a svahu do 1:5 
Výsadba dřeviny s balem D přes 0,5 do 0,6 m do jamky se zalitím v rovině a svahu do 1:5 
Ukotvení kmene dřevin třemi kůly D do 0,1 m dl přes 2 do 3 m 
Bílení kmene stromů D do 200 mm 
Zhotovení obalu kmene v jedné vrstvě - plastová chránička 
Ochrana dřevin před okusem ručně pletivem v rovině a svahu do 1:5 
Řez stromů výchovný před 2m do 4m 
 Zhotovení závlahové mísy dřevin D přes 0,5 do 1,0 m v rovině nebo na svahu do 1:5 
Dřevěný kotvící kůl délka 3m, průměr 10cm, impregnovaný 
Dřevěné příčky  ke spojení kůlů (3 ks/strom) 
Úvazkový popruh, hřeby 
Plastová chránička kmene, výška 1,8-2m dle výšky nasazení koruny 
Lesnické pletivo - Výška 160 cm, 19 řad vodorovných drátů (od 5 cm rozteče), rozteč svislých drátů je 15 cm. Pletivo vyrobeno ze zinkovaného drátu 1,8 mm, vrchní a spodní vodorovný drát 2,5 mm. Velmi zahuštěno do cca 75 cm. 2,5 na strom. Hřeby nebo spony, drát.  
Hnojivo - půdní kondicionér, ref. TerraCottem Universal (dávkování 0,5 kg/strom) 
Chem. ochrana ref. Recervin - chem ochrana proti letnímu loupání a zimnímu ohryzu zvěří 
Náklady spojené s rozvozem vody 
SORTIMENT STROMŮ 
Náklady na sazenici (OK 12-14 cm s balem) -  Acer platanoides Vk 3xp 12-14 
Náklady na sazenici (OK 12-14 cm s balem) -  Acer pseudoplatanus Vk 3xp 12-14 
Náklady na sazenici (OK 12-14 cm s balem) - Acer campestre Vk 3xp 12-14 
Náklady na sazenici (OK 12-14 cm s balem) - Prunus avium Vk 3xp 12-14 
Náklady na sazenici (OK 12-14 cm s balem) - Prunus avium ´Plena´ Vk 3xp 12-14 
Náklady na sazenici (OK 12-14 cm s balem) - Tilia platyphyllos Vk 3xp 12-14 
Náklady na sazenici (OK 12-14 cm s balem) - Quercus robur Vk 3xp 12-14 
Náklady na sazenici (OK 12-14 cm s balem) - Quercus petraea Vk 3xp 12-14 
Náklady na sazenici (OK 12-14 cm s balem) - Carpinus betulus Vk 3xp 12-14 
Náklady na sazenici (OK 12-14 cm s balem) - Sorbus aucuparia Vk 3xp 12-14</t>
  </si>
  <si>
    <t>100*100*80 cm, vč. hnojení komp. 5kg/ks a 4 ks tab. Silvamixu, zalití, kůly, chráničky 
výsadba v k.ú. Soutice 
listnaté stromy - 70 ks=70,000 [A]</t>
  </si>
  <si>
    <t>Položka zahrnuje:  
-  dodávku projektem předepsaných  stromů  
- hloubení jamek (min. rozměry pro stromy min. 1,5 násobek balu výpěstku) s event. výměnou půdy, s hnojením anorganickým hnojivem a přídavkem organického hnojiva min. 5kg pro stromy  
- zálivku, kůly, chráničky ke stromům nebo ochrana stromů nátěrem a pod.  
- položka zahrnuje veškerý materiál, výrobky a polotovary, včetně mimostaveništní a vnitrostaveništní dopravy (rovněž přesuny), včetně naložení a složení, případně s uložením  
Položka nezahrnuje:  
- x  
Způsob měření:  
- obvod kmene se měří ve výšce 1,00m nad zemí.</t>
  </si>
  <si>
    <t>výsadba v k.ú. Křesetice 
listnaté stromy - 4 ks =4,000 [A]</t>
  </si>
  <si>
    <t>184B23</t>
  </si>
  <si>
    <t>VYSAZOVÁNÍ STROMŮ LISTNATÝCH V KONTEJNERU OBVOD KMENE DO 12CM, PODCHOZÍ VÝŠ MIN 2,2M</t>
  </si>
  <si>
    <t>POZN.: Podrobný výkaz prací obsažených v položce: 
Hloubení jamek bez výměny půdy zeminy tř 1 až 4 obj přes 0,125 do 0,4 m3 v rovině a svahu do 1:5 
Výsadba stromu bez balu do jamky v kmene do 1,8 m v rovině a svahu do 1:5 
Ukotvení kmene dřevin třemi kůly D do 0,1 m dl přes 2 do 3 m 
Bílení kmene stromů D do 200 mm 
Zhotovení obalu kmene v jedné vrstvě - plastová chránička 
Ochrana dřevin před okusem ručně pletivem v rovině a svahu do 1:5 
Řez stromu výchovný špičáků a keřových stromů v do 4 m  
Zhotovení závlahové mísy dřevin D přes 0,5 do 1,0 m v rovině nebo na svahu do 1:5 
Dřevěný kotvící kůl délka 3m, průměr 10cm, impregnovaný 
Dřevěné příčky  ke spojení kůlů (3 ks/strom) 
Úvazkový popruh, hřeby 
Plastová chránička kmene, výška 1,5 - 2m dle výšky nasazení koruny 
Lesnické pletivo - Výška 160 cm, 19 řad vodorovných drátů (od 5 cm rozteče), rozteč svislých drátů je 15 cm. Pletivo vyrobeno ze zinkovaného drátu 1,8 mm, vrchní a spodní vodorovný drát 2,5 mm. Velmi zahuštěno do cca 75 cm. 2,5 na strom. Hřeby nebo spony, drát.  
Hnojivo ref. Silvamix forte - tablety (4ks ke stromu) 
Náklady spojené s rozvozem vody 
Chem. ochrana ref. Recervin - chem ochrana proti letnímu loupání a zimnímu ohryzu zvěří 
SORTIMENT STROMŮ 
Náklady na sazenici (PK, VK – nasazení koruny 160-180cm) -  Prunus avium - směs starých odrůd  
Náklady na sazenici (PK, VK – nasazení koruny 160-180cm) -  Malus domestica - směs starých odrůd 
Náklady na sazenici (PK, VK – nasazení koruny 160-180cm) -  Pyrus communis - směs starých odrůd</t>
  </si>
  <si>
    <t>bez balu, vč. hnojení komp. 5kg/ks a 4 ks tab. Silvamixu, zalití, kůly, chráničky 
výsadba v k.ú. Soutice 
ovocné stromy - 30 ks=30,000 [A]</t>
  </si>
  <si>
    <t>Položka zahrnuje:  
- dodávku projektem předepsaných  stromů  
- hloubení jamek (min. rozměry pro stromy min. 1,5 násobek balu výpěstku) s event. výměnou půdy, s hnojením anorganickým hnojivem a přídavkem organického hnojiva min. 5kg pro stromy  
- zálivku  
- kůly, chráničky ke stromům nebo ochrana stromů nátěrem a pod.  
- položka zahrnuje veškerý materiál, výrobky a polotovary, včetně mimostaveništní a vnitrostaveništní dopravy (rovněž přesuny), včetně naložení a složení, případně s uložením  
Položka nezahrnuje:  
- x  
Způsob měření:  
- obvod kmene se měří ve výšce 1,00m nad zemí.</t>
  </si>
  <si>
    <t>SO 901</t>
  </si>
  <si>
    <t>Přístupová komunikace k mostu ev.č. 126-005 - levý břeh</t>
  </si>
  <si>
    <t>027121</t>
  </si>
  <si>
    <t>PROVIZORNÍ PŘÍSTUPOVÉ CESTY - ZŘÍZENÍ</t>
  </si>
  <si>
    <t>500 m2 =500,000 [A]</t>
  </si>
  <si>
    <t>Položka zahrnuje: 
- veškeré náklady spojené se zřízením přístupové cesty 
- zřízení včetně úpravy podloží a dodávky podkladních materiálů</t>
  </si>
  <si>
    <t>027122</t>
  </si>
  <si>
    <t>PROVIZORNÍ PŘÍSTUPOVÉ CESTY - NÁJEM</t>
  </si>
  <si>
    <t>20 měsíců=20,000 [A]</t>
  </si>
  <si>
    <t>Položka zahrnuje: 
Pronájem včetně údržby během užívání</t>
  </si>
  <si>
    <t>027123</t>
  </si>
  <si>
    <t>PROVIZORNÍ PŘÍSTUPOVÉ CESTY - ZRUŠENÍ</t>
  </si>
  <si>
    <t>Položka zahrnuje: 
- veškeré náklady spojené se zrušením přístupové cesty 
- odstranění včetně odvozu podkladních materiálů a provedení terénních úprav</t>
  </si>
  <si>
    <t>SO 902</t>
  </si>
  <si>
    <t>Přístupová komunikace k mostu ev.č. 126-005 - pravý břeh</t>
  </si>
  <si>
    <t>400 m2 =400,000 [A]</t>
  </si>
  <si>
    <t>VON</t>
  </si>
  <si>
    <t>Vedlejší a ostatní náklady</t>
  </si>
  <si>
    <t>02520</t>
  </si>
  <si>
    <t>ZKOUŠENÍ MATERIÁLŮ NEZÁVISLOU ZKUŠEBNOU</t>
  </si>
  <si>
    <t>náklad na zkoušky typu znečištění zeminy z čištění krajnic, příkopů, propustků 
položek bude čerpáno s vědomím TDS a investora</t>
  </si>
  <si>
    <t>Položka zahrnuje:  
- veškeré náklady spojené s objednatelem požadovanými zkouškami  
Položka nezahrnuje:  
- x</t>
  </si>
  <si>
    <t>02620</t>
  </si>
  <si>
    <t>ZKOUŠENÍ KONSTRUKCÍ A PRACÍ NEZÁVISLOU ZKUŠEBNOU</t>
  </si>
  <si>
    <t>zkoušky podloží a konstrukčních vrstev 
položek bude čerpáno s vědomím TDS a investora</t>
  </si>
  <si>
    <t>zahrnuje veškeré náklady spojené s objednatelem požadovanými zkouškami</t>
  </si>
  <si>
    <t>Vytýčení veškerých inženýrských sítí a jejich ochrana během výstavby - náklady správců sítí včetně zemních prací a ostatních přípomocí zhotovitele</t>
  </si>
  <si>
    <t>02811</t>
  </si>
  <si>
    <t>PRŮZKUMNÉ PRÁCE GEOTECHNICKÉ NA POVRCHU</t>
  </si>
  <si>
    <t>položek bude čerpáno s vědomím TDS a investora</t>
  </si>
  <si>
    <t>zahrnuje veškeré náklady spojené s objednatelem požadovanými pracemi</t>
  </si>
  <si>
    <t>02870</t>
  </si>
  <si>
    <t>PRŮZKUMNÉ PRÁCE - PASPORT STÁVAJÍCÍ ZELENĚ</t>
  </si>
  <si>
    <t>029113</t>
  </si>
  <si>
    <t>OSTATNÍ POŽADAVKY - GEODETICKÉ ZAMĚŘENÍ - CELKY</t>
  </si>
  <si>
    <t>Geodetické zaměření skutečného provedení stavby</t>
  </si>
  <si>
    <t>Položka zahrnuje: 
dopravu, přípravu podkladů, určení pevného měřického bodu pro mapování 1:500, technická nivelace, zaměření a zpracování mapy M1:500, digitální model terénu pro měřítko 1:500, předání zaměření skutečného stavu potřebných dat v tzv. jednotném výměnném formátu (JVF - dle specifik Vyhlášky o DTM 393/2020 Sb. Vyhláška o digitální technické mapě kraje.</t>
  </si>
  <si>
    <t>029412</t>
  </si>
  <si>
    <t>OSTATNÍ POŽADAVKY - VYPRACOVÁNÍ MOSTNÍHO LISTU</t>
  </si>
  <si>
    <t>Most ev.č. 126-005 přes Želivku (SO 201)</t>
  </si>
  <si>
    <t>02943</t>
  </si>
  <si>
    <t>OSTATNÍ POŽADAVKY - VYPRACOVÁNÍ RDS</t>
  </si>
  <si>
    <t>předání v elektronické i v papírové podobě v počtu paré dle smlouvy</t>
  </si>
  <si>
    <t>02944</t>
  </si>
  <si>
    <t>OSTAT POŽADAVKY - DOKUMENTACE SKUTEČ PROVEDENÍ V DIGIT FORMĚ</t>
  </si>
  <si>
    <t>02945</t>
  </si>
  <si>
    <t>OSTAT POŽADAVKY - GEOMETRICKÝ PLÁN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</si>
  <si>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  
Položka nezahrnuje:  
- x</t>
  </si>
  <si>
    <t>02946</t>
  </si>
  <si>
    <t>OSTAT POŽADAVKY - FOTODOKUMENTACE</t>
  </si>
  <si>
    <t>vč. pasportizace přilehlých / dotčených objektů komunikace před provedením a po ukončení stavby</t>
  </si>
  <si>
    <t>položka zahrnuje: 
- fotodokumentaci zadavatelem požadovaného děje a konstrukcí v požadovaných časových intervalech 
- zadavatelem specifikované výstupy (fotografie v papírovém a digitálním formátu) v požadovaném počtu</t>
  </si>
  <si>
    <t>02953</t>
  </si>
  <si>
    <t>OSTATNÍ POŽADAVKY - HLAVNÍ MOSTNÍ PROHLÍDKA</t>
  </si>
  <si>
    <t>Položka zahrnuje :  
- úkony dle ČSN 73 6221  
- provedení hlavní mostní prohlídky oprávněnou fyzickou nebo právnickou osobou  
- vyhotovení záznamu (protokolu), který jednoznačně definuje stav mostu  
Položka nezahrnuje:  
- x</t>
  </si>
  <si>
    <t>02954</t>
  </si>
  <si>
    <t>OSTATNÍ POŽADAVKY - HAVARIJNÍ A POVODŇOVÝ PLÁN</t>
  </si>
  <si>
    <t>Položka zahrnuje: 
- veškeré náklady spojené s objednatelem požadovanými pracemi 
Položka nezahrnuje: 
- x</t>
  </si>
  <si>
    <t>02955</t>
  </si>
  <si>
    <t>OSTATNÍ POŽADAVKY - PLÁN BOZP</t>
  </si>
  <si>
    <t>02960</t>
  </si>
  <si>
    <t>OSTATNÍ POŽADAVKY - ODBORNÝ DOZOR</t>
  </si>
  <si>
    <t>účast a dozor geologa / geotechnika na stavbě, stanovení rozsahu sanací, vyhodnocení podloží, materiálů 
vč. geotechnického dozoru rozsah dle TZ demolice a most (SO 020, SO 201)</t>
  </si>
  <si>
    <t>zahrnuje veškeré náklady spojené s objednatelem požadovaným dozorem</t>
  </si>
  <si>
    <t>02990</t>
  </si>
  <si>
    <t>OSTATNÍ POŽADAVKY - INFORMAČNÍ TABULE</t>
  </si>
  <si>
    <t>vč. osazení, údržby, oprav a odstranění po ukončení platnosti, vč. příp. přesunu během etap výstavby</t>
  </si>
  <si>
    <t>Středočeský kraj, omlouváme se za dočasné omezení 2=2,000 [A]</t>
  </si>
  <si>
    <t>položka zahrnuje: 
- dodání a osazení informačních tabulí v předepsaném provedení a množství s obsahem předepsaným zadavatelem 
- veškeré nosné a upevňovací konstrukce 
- základové konstrukce včetně nutných zemních prací 
- demontáž a odvoz po skončení platnosti 
- případně nutné opravy poškozených čátí během platnosti</t>
  </si>
  <si>
    <t>02991</t>
  </si>
  <si>
    <t>povinná publicita - viz odkaz na stránky IROP a grafický manuál vzhledu v SOD</t>
  </si>
  <si>
    <t>označení staveniště s logem IROP v průběhu výstavby (velikost dle graf. manuálu 2,2x2,1m): 2=2,000 [A]</t>
  </si>
  <si>
    <t>02992</t>
  </si>
  <si>
    <t>OSTATNÍ POŽADAVKY - PAMĚTNÍ DESKA</t>
  </si>
  <si>
    <t>pamětní deska po dokončení stavby (velikost 0,3x0,4m): 1=1,000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</si>
  <si>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  
Položka nezahrnuje:  
- x</t>
  </si>
  <si>
    <t>03101</t>
  </si>
  <si>
    <t>ZAŘÍZENÍ STAVENIŠTĚ - ZŘÍZENÍ</t>
  </si>
  <si>
    <t>kompletní provedení ZS pro celou stavbu vč. zajištění BOZP 
zabezpečení stavby, oplocení, buňky, sanita, energie</t>
  </si>
  <si>
    <t>zahrnuje objednatelem povolené náklady na pořízení</t>
  </si>
  <si>
    <t>03102</t>
  </si>
  <si>
    <t>ZAŘÍZENÍ STAVENIŠTĚ - PROVOZ</t>
  </si>
  <si>
    <t>Položka zahrnuje: 
 objednatelem povolené náklady na pronájem, provozování, udržování</t>
  </si>
  <si>
    <t>03103</t>
  </si>
  <si>
    <t>ZAŘÍZENÍ STAVENIŠTĚ - DEMONTÁŽ</t>
  </si>
  <si>
    <t>kompletní likvidace ZS pro celou stavbu vč. následného uvedení ploch ZS do původního, resp. dohodnutého stavu</t>
  </si>
  <si>
    <t>Položka zahrnuje: 
 objednatelem povolené náklady na likvidaci zhotovitelova zařízení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</si>
</sst>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styles" Target="styles.xml" /><Relationship Id="rId42" Type="http://schemas.openxmlformats.org/officeDocument/2006/relationships/sharedStrings" Target="sharedStrings.xml" /><Relationship Id="rId43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SUM(C10:C48)</f>
      </c>
      <c s="1"/>
      <c s="1"/>
    </row>
    <row r="7" spans="1:5" ht="12.75" customHeight="1">
      <c r="A7" s="1"/>
      <c s="4" t="s">
        <v>4</v>
      </c>
      <c s="7">
        <f>SUM(E10:E48)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23</v>
      </c>
      <c s="20" t="s">
        <v>24</v>
      </c>
      <c s="21">
        <f>'SO 010'!I3</f>
      </c>
      <c s="21">
        <f>'SO 010'!O2</f>
      </c>
      <c s="21">
        <f>C10+D10</f>
      </c>
    </row>
    <row r="11" spans="1:5" ht="12.75" customHeight="1">
      <c r="A11" s="20" t="s">
        <v>83</v>
      </c>
      <c s="20" t="s">
        <v>84</v>
      </c>
      <c s="21">
        <f>'SO 020'!I3</f>
      </c>
      <c s="21">
        <f>'SO 020'!O2</f>
      </c>
      <c s="21">
        <f>C11+D11</f>
      </c>
    </row>
    <row r="12" spans="1:5" ht="12.75" customHeight="1">
      <c r="A12" s="20" t="s">
        <v>200</v>
      </c>
      <c s="20" t="s">
        <v>201</v>
      </c>
      <c s="21">
        <f>'SO 101'!I3</f>
      </c>
      <c s="21">
        <f>'SO 101'!O2</f>
      </c>
      <c s="21">
        <f>C12+D12</f>
      </c>
    </row>
    <row r="13" spans="1:5" ht="12.75" customHeight="1">
      <c r="A13" s="20" t="s">
        <v>461</v>
      </c>
      <c s="20" t="s">
        <v>462</v>
      </c>
      <c s="21">
        <f>'SO 102'!I3</f>
      </c>
      <c s="21">
        <f>'SO 102'!O2</f>
      </c>
      <c s="21">
        <f>C13+D13</f>
      </c>
    </row>
    <row r="14" spans="1:5" ht="12.75" customHeight="1">
      <c r="A14" s="20" t="s">
        <v>621</v>
      </c>
      <c s="20" t="s">
        <v>622</v>
      </c>
      <c s="21">
        <f>'SO 103'!I3</f>
      </c>
      <c s="21">
        <f>'SO 103'!O2</f>
      </c>
      <c s="21">
        <f>C14+D14</f>
      </c>
    </row>
    <row r="15" spans="1:5" ht="12.75" customHeight="1">
      <c r="A15" s="20" t="s">
        <v>684</v>
      </c>
      <c s="20" t="s">
        <v>685</v>
      </c>
      <c s="21">
        <f>'SO 104'!I3</f>
      </c>
      <c s="21">
        <f>'SO 104'!O2</f>
      </c>
      <c s="21">
        <f>C15+D15</f>
      </c>
    </row>
    <row r="16" spans="1:5" ht="12.75" customHeight="1">
      <c r="A16" s="20" t="s">
        <v>759</v>
      </c>
      <c s="20" t="s">
        <v>760</v>
      </c>
      <c s="21">
        <f>'SO 105'!I3</f>
      </c>
      <c s="21">
        <f>'SO 105'!O2</f>
      </c>
      <c s="21">
        <f>C16+D16</f>
      </c>
    </row>
    <row r="17" spans="1:5" ht="12.75" customHeight="1">
      <c r="A17" s="20" t="s">
        <v>844</v>
      </c>
      <c s="20" t="s">
        <v>845</v>
      </c>
      <c s="21">
        <f>'SO 106'!I3</f>
      </c>
      <c s="21">
        <f>'SO 106'!O2</f>
      </c>
      <c s="21">
        <f>C17+D17</f>
      </c>
    </row>
    <row r="18" spans="1:5" ht="12.75" customHeight="1">
      <c r="A18" s="20" t="s">
        <v>898</v>
      </c>
      <c s="20" t="s">
        <v>899</v>
      </c>
      <c s="21">
        <f>'SO 107'!I3</f>
      </c>
      <c s="21">
        <f>'SO 107'!O2</f>
      </c>
      <c s="21">
        <f>C18+D18</f>
      </c>
    </row>
    <row r="19" spans="1:5" ht="12.75" customHeight="1">
      <c r="A19" s="20" t="s">
        <v>954</v>
      </c>
      <c s="20" t="s">
        <v>955</v>
      </c>
      <c s="21">
        <f>'SO 108'!I3</f>
      </c>
      <c s="21">
        <f>'SO 108'!O2</f>
      </c>
      <c s="21">
        <f>C19+D19</f>
      </c>
    </row>
    <row r="20" spans="1:5" ht="12.75" customHeight="1">
      <c r="A20" s="20" t="s">
        <v>1011</v>
      </c>
      <c s="20" t="s">
        <v>1012</v>
      </c>
      <c s="21">
        <f>'SO 109'!I3</f>
      </c>
      <c s="21">
        <f>'SO 109'!O2</f>
      </c>
      <c s="21">
        <f>C20+D20</f>
      </c>
    </row>
    <row r="21" spans="1:5" ht="12.75" customHeight="1">
      <c r="A21" s="20" t="s">
        <v>1058</v>
      </c>
      <c s="20" t="s">
        <v>1059</v>
      </c>
      <c s="21">
        <f>'SO 110'!I3</f>
      </c>
      <c s="21">
        <f>'SO 110'!O2</f>
      </c>
      <c s="21">
        <f>C21+D21</f>
      </c>
    </row>
    <row r="22" spans="1:5" ht="12.75" customHeight="1">
      <c r="A22" s="20" t="s">
        <v>1132</v>
      </c>
      <c s="20" t="s">
        <v>1133</v>
      </c>
      <c s="21">
        <f>'SO 111'!I3</f>
      </c>
      <c s="21">
        <f>'SO 111'!O2</f>
      </c>
      <c s="21">
        <f>C22+D22</f>
      </c>
    </row>
    <row r="23" spans="1:5" ht="12.75" customHeight="1">
      <c r="A23" s="20" t="s">
        <v>1229</v>
      </c>
      <c s="20" t="s">
        <v>1230</v>
      </c>
      <c s="21">
        <f>'SO 120'!I3</f>
      </c>
      <c s="21">
        <f>'SO 120'!O2</f>
      </c>
      <c s="21">
        <f>C23+D23</f>
      </c>
    </row>
    <row r="24" spans="1:5" ht="12.75" customHeight="1">
      <c r="A24" s="42" t="s">
        <v>1350</v>
      </c>
      <c s="42" t="s">
        <v>1351</v>
      </c>
      <c s="43">
        <f>'SO 180_SO 180.00'!I3</f>
      </c>
      <c s="43">
        <f>'SO 180_SO 180.00'!O2</f>
      </c>
      <c s="43">
        <f>C24+D24</f>
      </c>
    </row>
    <row r="25" spans="1:5" ht="12.75" customHeight="1">
      <c r="A25" s="42" t="s">
        <v>1410</v>
      </c>
      <c s="42" t="s">
        <v>1411</v>
      </c>
      <c s="43">
        <f>'SO 180_SO 180.01'!I3</f>
      </c>
      <c s="43">
        <f>'SO 180_SO 180.01'!O2</f>
      </c>
      <c s="43">
        <f>C25+D25</f>
      </c>
    </row>
    <row r="26" spans="1:5" ht="12.75" customHeight="1">
      <c r="A26" s="42" t="s">
        <v>1413</v>
      </c>
      <c s="42" t="s">
        <v>1414</v>
      </c>
      <c s="43">
        <f>'SO 180_SO 180.02'!I3</f>
      </c>
      <c s="43">
        <f>'SO 180_SO 180.02'!O2</f>
      </c>
      <c s="43">
        <f>C26+D26</f>
      </c>
    </row>
    <row r="27" spans="1:5" ht="12.75" customHeight="1">
      <c r="A27" s="42" t="s">
        <v>1416</v>
      </c>
      <c s="42" t="s">
        <v>1417</v>
      </c>
      <c s="43">
        <f>'SO 180_SO 180.03'!I3</f>
      </c>
      <c s="43">
        <f>'SO 180_SO 180.03'!O2</f>
      </c>
      <c s="43">
        <f>C27+D27</f>
      </c>
    </row>
    <row r="28" spans="1:5" ht="12.75" customHeight="1">
      <c r="A28" s="42" t="s">
        <v>1419</v>
      </c>
      <c s="42" t="s">
        <v>1420</v>
      </c>
      <c s="43">
        <f>'SO 180_SO 180.04'!I3</f>
      </c>
      <c s="43">
        <f>'SO 180_SO 180.04'!O2</f>
      </c>
      <c s="43">
        <f>C28+D28</f>
      </c>
    </row>
    <row r="29" spans="1:5" ht="12.75" customHeight="1">
      <c r="A29" s="42" t="s">
        <v>1422</v>
      </c>
      <c s="42" t="s">
        <v>1423</v>
      </c>
      <c s="43">
        <f>'SO 180_SO 180.05'!I3</f>
      </c>
      <c s="43">
        <f>'SO 180_SO 180.05'!O2</f>
      </c>
      <c s="43">
        <f>C29+D29</f>
      </c>
    </row>
    <row r="30" spans="1:5" ht="12.75" customHeight="1">
      <c r="A30" s="42" t="s">
        <v>1424</v>
      </c>
      <c s="42" t="s">
        <v>1425</v>
      </c>
      <c s="43">
        <f>'SO 180_SO 180.06'!I3</f>
      </c>
      <c s="43">
        <f>'SO 180_SO 180.06'!O2</f>
      </c>
      <c s="43">
        <f>C30+D30</f>
      </c>
    </row>
    <row r="31" spans="1:5" ht="12.75" customHeight="1">
      <c r="A31" s="42" t="s">
        <v>1426</v>
      </c>
      <c s="42" t="s">
        <v>1427</v>
      </c>
      <c s="43">
        <f>'SO 180_SO 180.07'!I3</f>
      </c>
      <c s="43">
        <f>'SO 180_SO 180.07'!O2</f>
      </c>
      <c s="43">
        <f>C31+D31</f>
      </c>
    </row>
    <row r="32" spans="1:5" ht="12.75" customHeight="1">
      <c r="A32" s="42" t="s">
        <v>1428</v>
      </c>
      <c s="42" t="s">
        <v>1429</v>
      </c>
      <c s="43">
        <f>'SO 180_SO 180.08'!I3</f>
      </c>
      <c s="43">
        <f>'SO 180_SO 180.08'!O2</f>
      </c>
      <c s="43">
        <f>C32+D32</f>
      </c>
    </row>
    <row r="33" spans="1:5" ht="12.75" customHeight="1">
      <c r="A33" s="42" t="s">
        <v>1430</v>
      </c>
      <c s="42" t="s">
        <v>1431</v>
      </c>
      <c s="43">
        <f>'SO 180_SO 180.09'!I3</f>
      </c>
      <c s="43">
        <f>'SO 180_SO 180.09'!O2</f>
      </c>
      <c s="43">
        <f>C33+D33</f>
      </c>
    </row>
    <row r="34" spans="1:5" ht="12.75" customHeight="1">
      <c r="A34" s="42" t="s">
        <v>1432</v>
      </c>
      <c s="42" t="s">
        <v>1433</v>
      </c>
      <c s="43">
        <f>'SO 180_SO 180.10'!I3</f>
      </c>
      <c s="43">
        <f>'SO 180_SO 180.10'!O2</f>
      </c>
      <c s="43">
        <f>C34+D34</f>
      </c>
    </row>
    <row r="35" spans="1:5" ht="12.75" customHeight="1">
      <c r="A35" s="42" t="s">
        <v>1434</v>
      </c>
      <c s="42" t="s">
        <v>1435</v>
      </c>
      <c s="43">
        <f>'SO 180_SO 180.11'!I3</f>
      </c>
      <c s="43">
        <f>'SO 180_SO 180.11'!O2</f>
      </c>
      <c s="43">
        <f>C35+D35</f>
      </c>
    </row>
    <row r="36" spans="1:5" ht="12.75" customHeight="1">
      <c r="A36" s="42" t="s">
        <v>1436</v>
      </c>
      <c s="42" t="s">
        <v>1437</v>
      </c>
      <c s="43">
        <f>'SO 180_SO 180.20'!I3</f>
      </c>
      <c s="43">
        <f>'SO 180_SO 180.20'!O2</f>
      </c>
      <c s="43">
        <f>C36+D36</f>
      </c>
    </row>
    <row r="37" spans="1:5" ht="12.75" customHeight="1">
      <c r="A37" s="20" t="s">
        <v>1438</v>
      </c>
      <c s="20" t="s">
        <v>1439</v>
      </c>
      <c s="21">
        <f>'SO 201'!I3</f>
      </c>
      <c s="21">
        <f>'SO 201'!O2</f>
      </c>
      <c s="21">
        <f>C37+D37</f>
      </c>
    </row>
    <row r="38" spans="1:5" ht="12.75" customHeight="1">
      <c r="A38" s="20" t="s">
        <v>1630</v>
      </c>
      <c s="20" t="s">
        <v>1631</v>
      </c>
      <c s="21">
        <f>'SO 202'!I3</f>
      </c>
      <c s="21">
        <f>'SO 202'!O2</f>
      </c>
      <c s="21">
        <f>C38+D38</f>
      </c>
    </row>
    <row r="39" spans="1:5" ht="12.75" customHeight="1">
      <c r="A39" s="20" t="s">
        <v>1677</v>
      </c>
      <c s="20" t="s">
        <v>1678</v>
      </c>
      <c s="21">
        <f>'SO 203'!I3</f>
      </c>
      <c s="21">
        <f>'SO 203'!O2</f>
      </c>
      <c s="21">
        <f>C39+D39</f>
      </c>
    </row>
    <row r="40" spans="1:5" ht="12.75" customHeight="1">
      <c r="A40" s="20" t="s">
        <v>1692</v>
      </c>
      <c s="20" t="s">
        <v>1693</v>
      </c>
      <c s="21">
        <f>'SO 250'!I3</f>
      </c>
      <c s="21">
        <f>'SO 250'!O2</f>
      </c>
      <c s="21">
        <f>C40+D40</f>
      </c>
    </row>
    <row r="41" spans="1:5" ht="12.75" customHeight="1">
      <c r="A41" s="20" t="s">
        <v>1757</v>
      </c>
      <c s="20" t="s">
        <v>1758</v>
      </c>
      <c s="21">
        <f>'SO 402'!I3</f>
      </c>
      <c s="21">
        <f>'SO 402'!O2</f>
      </c>
      <c s="21">
        <f>C41+D41</f>
      </c>
    </row>
    <row r="42" spans="1:5" ht="12.75" customHeight="1">
      <c r="A42" s="20" t="s">
        <v>1841</v>
      </c>
      <c s="20" t="s">
        <v>1842</v>
      </c>
      <c s="21">
        <f>'SO 405'!I3</f>
      </c>
      <c s="21">
        <f>'SO 405'!O2</f>
      </c>
      <c s="21">
        <f>C42+D42</f>
      </c>
    </row>
    <row r="43" spans="1:5" ht="12.75" customHeight="1">
      <c r="A43" s="20" t="s">
        <v>1874</v>
      </c>
      <c s="20" t="s">
        <v>1875</v>
      </c>
      <c s="21">
        <f>'SO 801'!I3</f>
      </c>
      <c s="21">
        <f>'SO 801'!O2</f>
      </c>
      <c s="21">
        <f>C43+D43</f>
      </c>
    </row>
    <row r="44" spans="1:5" ht="12.75" customHeight="1">
      <c r="A44" s="20" t="s">
        <v>1881</v>
      </c>
      <c s="20" t="s">
        <v>1882</v>
      </c>
      <c s="21">
        <f>'SO 802'!I3</f>
      </c>
      <c s="21">
        <f>'SO 802'!O2</f>
      </c>
      <c s="21">
        <f>C44+D44</f>
      </c>
    </row>
    <row r="45" spans="1:5" ht="12.75" customHeight="1">
      <c r="A45" s="20" t="s">
        <v>1886</v>
      </c>
      <c s="20" t="s">
        <v>1887</v>
      </c>
      <c s="21">
        <f>'SO 803'!I3</f>
      </c>
      <c s="21">
        <f>'SO 803'!O2</f>
      </c>
      <c s="21">
        <f>C45+D45</f>
      </c>
    </row>
    <row r="46" spans="1:5" ht="12.75" customHeight="1">
      <c r="A46" s="20" t="s">
        <v>1935</v>
      </c>
      <c s="20" t="s">
        <v>1936</v>
      </c>
      <c s="21">
        <f>'SO 901'!I3</f>
      </c>
      <c s="21">
        <f>'SO 901'!O2</f>
      </c>
      <c s="21">
        <f>C46+D46</f>
      </c>
    </row>
    <row r="47" spans="1:5" ht="12.75" customHeight="1">
      <c r="A47" s="20" t="s">
        <v>1948</v>
      </c>
      <c s="20" t="s">
        <v>1949</v>
      </c>
      <c s="21">
        <f>'SO 902'!I3</f>
      </c>
      <c s="21">
        <f>'SO 902'!O2</f>
      </c>
      <c s="21">
        <f>C47+D47</f>
      </c>
    </row>
    <row r="48" spans="1:5" ht="12.75" customHeight="1">
      <c r="A48" s="20" t="s">
        <v>1951</v>
      </c>
      <c s="20" t="s">
        <v>1952</v>
      </c>
      <c s="21">
        <f>VON!I3</f>
      </c>
      <c s="21">
        <f>VON!O2</f>
      </c>
      <c s="21">
        <f>C48+D48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0+O8+O33+O118+O131+O200+O217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898</v>
      </c>
      <c s="38">
        <f>0+I8+I33+I118+I131+I200+I217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898</v>
      </c>
      <c s="6"/>
      <c s="18" t="s">
        <v>899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0+I9+I13+I17+I21+I25+I29</f>
      </c>
      <c>
        <f>0+O9+O13+O17+O21+O25+O29</f>
      </c>
    </row>
    <row r="9" spans="1:16" ht="12.75">
      <c r="A9" s="25" t="s">
        <v>46</v>
      </c>
      <c s="29" t="s">
        <v>28</v>
      </c>
      <c s="29" t="s">
        <v>86</v>
      </c>
      <c s="25" t="s">
        <v>48</v>
      </c>
      <c s="30" t="s">
        <v>202</v>
      </c>
      <c s="31" t="s">
        <v>89</v>
      </c>
      <c s="32">
        <v>19.049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63.75">
      <c r="A11" s="36" t="s">
        <v>54</v>
      </c>
      <c r="E11" s="37" t="s">
        <v>900</v>
      </c>
    </row>
    <row r="12" spans="1:5" ht="25.5">
      <c r="A12" t="s">
        <v>56</v>
      </c>
      <c r="E12" s="35" t="s">
        <v>204</v>
      </c>
    </row>
    <row r="13" spans="1:16" ht="25.5">
      <c r="A13" s="25" t="s">
        <v>46</v>
      </c>
      <c s="29" t="s">
        <v>22</v>
      </c>
      <c s="29" t="s">
        <v>86</v>
      </c>
      <c s="25" t="s">
        <v>87</v>
      </c>
      <c s="30" t="s">
        <v>88</v>
      </c>
      <c s="31" t="s">
        <v>89</v>
      </c>
      <c s="32">
        <v>122.4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38.25">
      <c r="A15" s="36" t="s">
        <v>54</v>
      </c>
      <c r="E15" s="37" t="s">
        <v>687</v>
      </c>
    </row>
    <row r="16" spans="1:5" ht="89.25">
      <c r="A16" t="s">
        <v>56</v>
      </c>
      <c r="E16" s="35" t="s">
        <v>91</v>
      </c>
    </row>
    <row r="17" spans="1:16" ht="25.5">
      <c r="A17" s="25" t="s">
        <v>46</v>
      </c>
      <c s="29" t="s">
        <v>21</v>
      </c>
      <c s="29" t="s">
        <v>92</v>
      </c>
      <c s="25" t="s">
        <v>87</v>
      </c>
      <c s="30" t="s">
        <v>88</v>
      </c>
      <c s="31" t="s">
        <v>89</v>
      </c>
      <c s="32">
        <v>991.845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93</v>
      </c>
    </row>
    <row r="19" spans="1:5" ht="89.25">
      <c r="A19" s="36" t="s">
        <v>54</v>
      </c>
      <c r="E19" s="37" t="s">
        <v>901</v>
      </c>
    </row>
    <row r="20" spans="1:5" ht="89.25">
      <c r="A20" t="s">
        <v>56</v>
      </c>
      <c r="E20" s="35" t="s">
        <v>91</v>
      </c>
    </row>
    <row r="21" spans="1:16" ht="12.75">
      <c r="A21" s="25" t="s">
        <v>46</v>
      </c>
      <c s="29" t="s">
        <v>32</v>
      </c>
      <c s="29" t="s">
        <v>764</v>
      </c>
      <c s="25" t="s">
        <v>48</v>
      </c>
      <c s="30" t="s">
        <v>765</v>
      </c>
      <c s="31" t="s">
        <v>89</v>
      </c>
      <c s="32">
        <v>720.898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25.5">
      <c r="A22" s="34" t="s">
        <v>52</v>
      </c>
      <c r="E22" s="35" t="s">
        <v>766</v>
      </c>
    </row>
    <row r="23" spans="1:5" ht="63.75">
      <c r="A23" s="36" t="s">
        <v>54</v>
      </c>
      <c r="E23" s="37" t="s">
        <v>902</v>
      </c>
    </row>
    <row r="24" spans="1:5" ht="25.5">
      <c r="A24" t="s">
        <v>56</v>
      </c>
      <c r="E24" s="35" t="s">
        <v>204</v>
      </c>
    </row>
    <row r="25" spans="1:16" ht="12.75">
      <c r="A25" s="25" t="s">
        <v>46</v>
      </c>
      <c s="29" t="s">
        <v>34</v>
      </c>
      <c s="29" t="s">
        <v>207</v>
      </c>
      <c s="25" t="s">
        <v>48</v>
      </c>
      <c s="30" t="s">
        <v>208</v>
      </c>
      <c s="31" t="s">
        <v>89</v>
      </c>
      <c s="32">
        <v>0.03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12.75">
      <c r="A27" s="36" t="s">
        <v>54</v>
      </c>
      <c r="E27" s="37" t="s">
        <v>903</v>
      </c>
    </row>
    <row r="28" spans="1:5" ht="140.25">
      <c r="A28" t="s">
        <v>56</v>
      </c>
      <c r="E28" s="35" t="s">
        <v>98</v>
      </c>
    </row>
    <row r="29" spans="1:16" ht="25.5">
      <c r="A29" s="25" t="s">
        <v>46</v>
      </c>
      <c s="29" t="s">
        <v>36</v>
      </c>
      <c s="29" t="s">
        <v>210</v>
      </c>
      <c s="25" t="s">
        <v>211</v>
      </c>
      <c s="30" t="s">
        <v>212</v>
      </c>
      <c s="31" t="s">
        <v>89</v>
      </c>
      <c s="32">
        <v>30.145</v>
      </c>
      <c s="33">
        <v>0</v>
      </c>
      <c s="33">
        <f>ROUND(ROUND(H29,2)*ROUND(G29,3),2)</f>
      </c>
      <c s="31" t="s">
        <v>51</v>
      </c>
      <c r="O29">
        <f>(I29*21)/100</f>
      </c>
      <c t="s">
        <v>22</v>
      </c>
    </row>
    <row r="30" spans="1:5" ht="12.75">
      <c r="A30" s="34" t="s">
        <v>52</v>
      </c>
      <c r="E30" s="35" t="s">
        <v>48</v>
      </c>
    </row>
    <row r="31" spans="1:5" ht="25.5">
      <c r="A31" s="36" t="s">
        <v>54</v>
      </c>
      <c r="E31" s="37" t="s">
        <v>904</v>
      </c>
    </row>
    <row r="32" spans="1:5" ht="140.25">
      <c r="A32" t="s">
        <v>56</v>
      </c>
      <c r="E32" s="35" t="s">
        <v>98</v>
      </c>
    </row>
    <row r="33" spans="1:18" ht="12.75" customHeight="1">
      <c r="A33" s="6" t="s">
        <v>44</v>
      </c>
      <c s="6"/>
      <c s="40" t="s">
        <v>28</v>
      </c>
      <c s="6"/>
      <c s="27" t="s">
        <v>45</v>
      </c>
      <c s="6"/>
      <c s="6"/>
      <c s="6"/>
      <c s="41">
        <f>0+Q33</f>
      </c>
      <c s="6"/>
      <c r="O33">
        <f>0+R33</f>
      </c>
      <c r="Q33">
        <f>0+I34+I38+I42+I46+I50+I54+I58+I62+I66+I70+I74+I78+I82+I86+I90+I94+I98+I102+I106+I110+I114</f>
      </c>
      <c>
        <f>0+O34+O38+O42+O46+O50+O54+O58+O62+O66+O70+O74+O78+O82+O86+O90+O94+O98+O102+O106+O110+O114</f>
      </c>
    </row>
    <row r="34" spans="1:16" ht="12.75">
      <c r="A34" s="25" t="s">
        <v>46</v>
      </c>
      <c s="29" t="s">
        <v>77</v>
      </c>
      <c s="29" t="s">
        <v>47</v>
      </c>
      <c s="25" t="s">
        <v>48</v>
      </c>
      <c s="30" t="s">
        <v>49</v>
      </c>
      <c s="31" t="s">
        <v>50</v>
      </c>
      <c s="32">
        <v>20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51">
      <c r="A35" s="34" t="s">
        <v>52</v>
      </c>
      <c r="E35" s="35" t="s">
        <v>53</v>
      </c>
    </row>
    <row r="36" spans="1:5" ht="25.5">
      <c r="A36" s="36" t="s">
        <v>54</v>
      </c>
      <c r="E36" s="37" t="s">
        <v>770</v>
      </c>
    </row>
    <row r="37" spans="1:5" ht="38.25">
      <c r="A37" t="s">
        <v>56</v>
      </c>
      <c r="E37" s="35" t="s">
        <v>57</v>
      </c>
    </row>
    <row r="38" spans="1:16" ht="12.75">
      <c r="A38" s="25" t="s">
        <v>46</v>
      </c>
      <c s="29" t="s">
        <v>118</v>
      </c>
      <c s="29" t="s">
        <v>70</v>
      </c>
      <c s="25" t="s">
        <v>48</v>
      </c>
      <c s="30" t="s">
        <v>71</v>
      </c>
      <c s="31" t="s">
        <v>60</v>
      </c>
      <c s="32">
        <v>2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63.75">
      <c r="A39" s="34" t="s">
        <v>52</v>
      </c>
      <c r="E39" s="35" t="s">
        <v>61</v>
      </c>
    </row>
    <row r="40" spans="1:5" ht="25.5">
      <c r="A40" s="36" t="s">
        <v>54</v>
      </c>
      <c r="E40" s="37" t="s">
        <v>468</v>
      </c>
    </row>
    <row r="41" spans="1:5" ht="127.5">
      <c r="A41" t="s">
        <v>56</v>
      </c>
      <c r="E41" s="35" t="s">
        <v>216</v>
      </c>
    </row>
    <row r="42" spans="1:16" ht="12.75">
      <c r="A42" s="25" t="s">
        <v>46</v>
      </c>
      <c s="29" t="s">
        <v>39</v>
      </c>
      <c s="29" t="s">
        <v>217</v>
      </c>
      <c s="25" t="s">
        <v>48</v>
      </c>
      <c s="30" t="s">
        <v>218</v>
      </c>
      <c s="31" t="s">
        <v>114</v>
      </c>
      <c s="32">
        <v>7.905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12.75">
      <c r="A43" s="34" t="s">
        <v>52</v>
      </c>
      <c r="E43" s="35" t="s">
        <v>219</v>
      </c>
    </row>
    <row r="44" spans="1:5" ht="25.5">
      <c r="A44" s="36" t="s">
        <v>54</v>
      </c>
      <c r="E44" s="37" t="s">
        <v>905</v>
      </c>
    </row>
    <row r="45" spans="1:5" ht="63.75">
      <c r="A45" t="s">
        <v>56</v>
      </c>
      <c r="E45" s="35" t="s">
        <v>117</v>
      </c>
    </row>
    <row r="46" spans="1:16" ht="25.5">
      <c r="A46" s="25" t="s">
        <v>46</v>
      </c>
      <c s="29" t="s">
        <v>41</v>
      </c>
      <c s="29" t="s">
        <v>221</v>
      </c>
      <c s="25" t="s">
        <v>48</v>
      </c>
      <c s="30" t="s">
        <v>222</v>
      </c>
      <c s="31" t="s">
        <v>114</v>
      </c>
      <c s="32">
        <v>54.5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12.75">
      <c r="A47" s="34" t="s">
        <v>52</v>
      </c>
      <c r="E47" s="35" t="s">
        <v>115</v>
      </c>
    </row>
    <row r="48" spans="1:5" ht="12.75">
      <c r="A48" s="36" t="s">
        <v>54</v>
      </c>
      <c r="E48" s="37" t="s">
        <v>906</v>
      </c>
    </row>
    <row r="49" spans="1:5" ht="63.75">
      <c r="A49" t="s">
        <v>56</v>
      </c>
      <c r="E49" s="35" t="s">
        <v>117</v>
      </c>
    </row>
    <row r="50" spans="1:16" ht="12.75">
      <c r="A50" s="25" t="s">
        <v>46</v>
      </c>
      <c s="29" t="s">
        <v>43</v>
      </c>
      <c s="29" t="s">
        <v>119</v>
      </c>
      <c s="25" t="s">
        <v>228</v>
      </c>
      <c s="30" t="s">
        <v>120</v>
      </c>
      <c s="31" t="s">
        <v>114</v>
      </c>
      <c s="32">
        <v>673.227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89.25">
      <c r="A51" s="34" t="s">
        <v>52</v>
      </c>
      <c r="E51" s="35" t="s">
        <v>907</v>
      </c>
    </row>
    <row r="52" spans="1:5" ht="191.25">
      <c r="A52" s="36" t="s">
        <v>54</v>
      </c>
      <c r="E52" s="37" t="s">
        <v>908</v>
      </c>
    </row>
    <row r="53" spans="1:5" ht="63.75">
      <c r="A53" t="s">
        <v>56</v>
      </c>
      <c r="E53" s="35" t="s">
        <v>117</v>
      </c>
    </row>
    <row r="54" spans="1:16" ht="12.75">
      <c r="A54" s="25" t="s">
        <v>46</v>
      </c>
      <c s="29" t="s">
        <v>138</v>
      </c>
      <c s="29" t="s">
        <v>119</v>
      </c>
      <c s="25" t="s">
        <v>230</v>
      </c>
      <c s="30" t="s">
        <v>120</v>
      </c>
      <c s="31" t="s">
        <v>114</v>
      </c>
      <c s="32">
        <v>29.896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51">
      <c r="A55" s="34" t="s">
        <v>52</v>
      </c>
      <c r="E55" s="35" t="s">
        <v>231</v>
      </c>
    </row>
    <row r="56" spans="1:5" ht="25.5">
      <c r="A56" s="36" t="s">
        <v>54</v>
      </c>
      <c r="E56" s="37" t="s">
        <v>909</v>
      </c>
    </row>
    <row r="57" spans="1:5" ht="89.25">
      <c r="A57" t="s">
        <v>56</v>
      </c>
      <c r="E57" s="35" t="s">
        <v>233</v>
      </c>
    </row>
    <row r="58" spans="1:16" ht="12.75">
      <c r="A58" s="25" t="s">
        <v>46</v>
      </c>
      <c s="29" t="s">
        <v>144</v>
      </c>
      <c s="29" t="s">
        <v>234</v>
      </c>
      <c s="25" t="s">
        <v>48</v>
      </c>
      <c s="30" t="s">
        <v>235</v>
      </c>
      <c s="31" t="s">
        <v>114</v>
      </c>
      <c s="32">
        <v>61.556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12.75">
      <c r="A59" s="34" t="s">
        <v>52</v>
      </c>
      <c r="E59" s="35" t="s">
        <v>236</v>
      </c>
    </row>
    <row r="60" spans="1:5" ht="12.75">
      <c r="A60" s="36" t="s">
        <v>54</v>
      </c>
      <c r="E60" s="37" t="s">
        <v>910</v>
      </c>
    </row>
    <row r="61" spans="1:5" ht="38.25">
      <c r="A61" t="s">
        <v>56</v>
      </c>
      <c r="E61" s="35" t="s">
        <v>238</v>
      </c>
    </row>
    <row r="62" spans="1:16" ht="12.75">
      <c r="A62" s="25" t="s">
        <v>46</v>
      </c>
      <c s="29" t="s">
        <v>149</v>
      </c>
      <c s="29" t="s">
        <v>239</v>
      </c>
      <c s="25" t="s">
        <v>48</v>
      </c>
      <c s="30" t="s">
        <v>240</v>
      </c>
      <c s="31" t="s">
        <v>114</v>
      </c>
      <c s="32">
        <v>294.571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51">
      <c r="A63" s="34" t="s">
        <v>52</v>
      </c>
      <c r="E63" s="35" t="s">
        <v>241</v>
      </c>
    </row>
    <row r="64" spans="1:5" ht="12.75">
      <c r="A64" s="36" t="s">
        <v>54</v>
      </c>
      <c r="E64" s="37" t="s">
        <v>911</v>
      </c>
    </row>
    <row r="65" spans="1:5" ht="369.75">
      <c r="A65" t="s">
        <v>56</v>
      </c>
      <c r="E65" s="35" t="s">
        <v>243</v>
      </c>
    </row>
    <row r="66" spans="1:16" ht="12.75">
      <c r="A66" s="25" t="s">
        <v>46</v>
      </c>
      <c s="29" t="s">
        <v>155</v>
      </c>
      <c s="29" t="s">
        <v>123</v>
      </c>
      <c s="25" t="s">
        <v>48</v>
      </c>
      <c s="30" t="s">
        <v>124</v>
      </c>
      <c s="31" t="s">
        <v>114</v>
      </c>
      <c s="32">
        <v>61.556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25.5">
      <c r="A67" s="34" t="s">
        <v>52</v>
      </c>
      <c r="E67" s="35" t="s">
        <v>244</v>
      </c>
    </row>
    <row r="68" spans="1:5" ht="12.75">
      <c r="A68" s="36" t="s">
        <v>54</v>
      </c>
      <c r="E68" s="37" t="s">
        <v>912</v>
      </c>
    </row>
    <row r="69" spans="1:5" ht="306">
      <c r="A69" t="s">
        <v>56</v>
      </c>
      <c r="E69" s="35" t="s">
        <v>246</v>
      </c>
    </row>
    <row r="70" spans="1:16" ht="12.75">
      <c r="A70" s="25" t="s">
        <v>46</v>
      </c>
      <c s="29" t="s">
        <v>162</v>
      </c>
      <c s="29" t="s">
        <v>247</v>
      </c>
      <c s="25" t="s">
        <v>48</v>
      </c>
      <c s="30" t="s">
        <v>248</v>
      </c>
      <c s="31" t="s">
        <v>158</v>
      </c>
      <c s="32">
        <v>753.62</v>
      </c>
      <c s="33">
        <v>0</v>
      </c>
      <c s="33">
        <f>ROUND(ROUND(H70,2)*ROUND(G70,3),2)</f>
      </c>
      <c s="31" t="s">
        <v>51</v>
      </c>
      <c r="O70">
        <f>(I70*21)/100</f>
      </c>
      <c t="s">
        <v>22</v>
      </c>
    </row>
    <row r="71" spans="1:5" ht="12.75">
      <c r="A71" s="34" t="s">
        <v>52</v>
      </c>
      <c r="E71" s="35" t="s">
        <v>249</v>
      </c>
    </row>
    <row r="72" spans="1:5" ht="25.5">
      <c r="A72" s="36" t="s">
        <v>54</v>
      </c>
      <c r="E72" s="37" t="s">
        <v>913</v>
      </c>
    </row>
    <row r="73" spans="1:5" ht="63.75">
      <c r="A73" t="s">
        <v>56</v>
      </c>
      <c r="E73" s="35" t="s">
        <v>251</v>
      </c>
    </row>
    <row r="74" spans="1:16" ht="12.75">
      <c r="A74" s="25" t="s">
        <v>46</v>
      </c>
      <c s="29" t="s">
        <v>166</v>
      </c>
      <c s="29" t="s">
        <v>779</v>
      </c>
      <c s="25" t="s">
        <v>48</v>
      </c>
      <c s="30" t="s">
        <v>780</v>
      </c>
      <c s="31" t="s">
        <v>60</v>
      </c>
      <c s="32">
        <v>10</v>
      </c>
      <c s="33">
        <v>0</v>
      </c>
      <c s="33">
        <f>ROUND(ROUND(H74,2)*ROUND(G74,3),2)</f>
      </c>
      <c s="31" t="s">
        <v>51</v>
      </c>
      <c r="O74">
        <f>(I74*21)/100</f>
      </c>
      <c t="s">
        <v>22</v>
      </c>
    </row>
    <row r="75" spans="1:5" ht="38.25">
      <c r="A75" s="34" t="s">
        <v>52</v>
      </c>
      <c r="E75" s="35" t="s">
        <v>781</v>
      </c>
    </row>
    <row r="76" spans="1:5" ht="12.75">
      <c r="A76" s="36" t="s">
        <v>54</v>
      </c>
      <c r="E76" s="37" t="s">
        <v>914</v>
      </c>
    </row>
    <row r="77" spans="1:5" ht="63.75">
      <c r="A77" t="s">
        <v>56</v>
      </c>
      <c r="E77" s="35" t="s">
        <v>251</v>
      </c>
    </row>
    <row r="78" spans="1:16" ht="12.75">
      <c r="A78" s="25" t="s">
        <v>46</v>
      </c>
      <c s="29" t="s">
        <v>171</v>
      </c>
      <c s="29" t="s">
        <v>255</v>
      </c>
      <c s="25" t="s">
        <v>48</v>
      </c>
      <c s="30" t="s">
        <v>256</v>
      </c>
      <c s="31" t="s">
        <v>158</v>
      </c>
      <c s="32">
        <v>28</v>
      </c>
      <c s="33">
        <v>0</v>
      </c>
      <c s="33">
        <f>ROUND(ROUND(H78,2)*ROUND(G78,3),2)</f>
      </c>
      <c s="31" t="s">
        <v>51</v>
      </c>
      <c r="O78">
        <f>(I78*21)/100</f>
      </c>
      <c t="s">
        <v>22</v>
      </c>
    </row>
    <row r="79" spans="1:5" ht="12.75">
      <c r="A79" s="34" t="s">
        <v>52</v>
      </c>
      <c r="E79" s="35" t="s">
        <v>48</v>
      </c>
    </row>
    <row r="80" spans="1:5" ht="25.5">
      <c r="A80" s="36" t="s">
        <v>54</v>
      </c>
      <c r="E80" s="37" t="s">
        <v>915</v>
      </c>
    </row>
    <row r="81" spans="1:5" ht="25.5">
      <c r="A81" t="s">
        <v>56</v>
      </c>
      <c r="E81" s="35" t="s">
        <v>258</v>
      </c>
    </row>
    <row r="82" spans="1:16" ht="12.75">
      <c r="A82" s="25" t="s">
        <v>46</v>
      </c>
      <c s="29" t="s">
        <v>174</v>
      </c>
      <c s="29" t="s">
        <v>133</v>
      </c>
      <c s="25" t="s">
        <v>48</v>
      </c>
      <c s="30" t="s">
        <v>134</v>
      </c>
      <c s="31" t="s">
        <v>114</v>
      </c>
      <c s="32">
        <v>506.851</v>
      </c>
      <c s="33">
        <v>0</v>
      </c>
      <c s="33">
        <f>ROUND(ROUND(H82,2)*ROUND(G82,3),2)</f>
      </c>
      <c s="31" t="s">
        <v>51</v>
      </c>
      <c r="O82">
        <f>(I82*21)/100</f>
      </c>
      <c t="s">
        <v>22</v>
      </c>
    </row>
    <row r="83" spans="1:5" ht="12.75">
      <c r="A83" s="34" t="s">
        <v>52</v>
      </c>
      <c r="E83" s="35" t="s">
        <v>48</v>
      </c>
    </row>
    <row r="84" spans="1:5" ht="51">
      <c r="A84" s="36" t="s">
        <v>54</v>
      </c>
      <c r="E84" s="37" t="s">
        <v>916</v>
      </c>
    </row>
    <row r="85" spans="1:5" ht="191.25">
      <c r="A85" t="s">
        <v>56</v>
      </c>
      <c r="E85" s="35" t="s">
        <v>136</v>
      </c>
    </row>
    <row r="86" spans="1:16" ht="12.75">
      <c r="A86" s="25" t="s">
        <v>46</v>
      </c>
      <c s="29" t="s">
        <v>177</v>
      </c>
      <c s="29" t="s">
        <v>270</v>
      </c>
      <c s="25" t="s">
        <v>48</v>
      </c>
      <c s="30" t="s">
        <v>271</v>
      </c>
      <c s="31" t="s">
        <v>114</v>
      </c>
      <c s="32">
        <v>32.792</v>
      </c>
      <c s="33">
        <v>0</v>
      </c>
      <c s="33">
        <f>ROUND(ROUND(H86,2)*ROUND(G86,3),2)</f>
      </c>
      <c s="31" t="s">
        <v>51</v>
      </c>
      <c r="O86">
        <f>(I86*21)/100</f>
      </c>
      <c t="s">
        <v>22</v>
      </c>
    </row>
    <row r="87" spans="1:5" ht="51">
      <c r="A87" s="34" t="s">
        <v>52</v>
      </c>
      <c r="E87" s="35" t="s">
        <v>272</v>
      </c>
    </row>
    <row r="88" spans="1:5" ht="12.75">
      <c r="A88" s="36" t="s">
        <v>54</v>
      </c>
      <c r="E88" s="37" t="s">
        <v>917</v>
      </c>
    </row>
    <row r="89" spans="1:5" ht="242.25">
      <c r="A89" t="s">
        <v>56</v>
      </c>
      <c r="E89" s="35" t="s">
        <v>274</v>
      </c>
    </row>
    <row r="90" spans="1:16" ht="12.75">
      <c r="A90" s="25" t="s">
        <v>46</v>
      </c>
      <c s="29" t="s">
        <v>182</v>
      </c>
      <c s="29" t="s">
        <v>275</v>
      </c>
      <c s="25" t="s">
        <v>48</v>
      </c>
      <c s="30" t="s">
        <v>276</v>
      </c>
      <c s="31" t="s">
        <v>114</v>
      </c>
      <c s="32">
        <v>28</v>
      </c>
      <c s="33">
        <v>0</v>
      </c>
      <c s="33">
        <f>ROUND(ROUND(H90,2)*ROUND(G90,3),2)</f>
      </c>
      <c s="31" t="s">
        <v>51</v>
      </c>
      <c r="O90">
        <f>(I90*21)/100</f>
      </c>
      <c t="s">
        <v>22</v>
      </c>
    </row>
    <row r="91" spans="1:5" ht="51">
      <c r="A91" s="34" t="s">
        <v>52</v>
      </c>
      <c r="E91" s="35" t="s">
        <v>277</v>
      </c>
    </row>
    <row r="92" spans="1:5" ht="12.75">
      <c r="A92" s="36" t="s">
        <v>54</v>
      </c>
      <c r="E92" s="37" t="s">
        <v>918</v>
      </c>
    </row>
    <row r="93" spans="1:5" ht="229.5">
      <c r="A93" t="s">
        <v>56</v>
      </c>
      <c r="E93" s="35" t="s">
        <v>279</v>
      </c>
    </row>
    <row r="94" spans="1:16" ht="12.75">
      <c r="A94" s="25" t="s">
        <v>46</v>
      </c>
      <c s="29" t="s">
        <v>187</v>
      </c>
      <c s="29" t="s">
        <v>280</v>
      </c>
      <c s="25" t="s">
        <v>211</v>
      </c>
      <c s="30" t="s">
        <v>281</v>
      </c>
      <c s="31" t="s">
        <v>114</v>
      </c>
      <c s="32">
        <v>40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12.75">
      <c r="A95" s="34" t="s">
        <v>52</v>
      </c>
      <c r="E95" s="35" t="s">
        <v>48</v>
      </c>
    </row>
    <row r="96" spans="1:5" ht="12.75">
      <c r="A96" s="36" t="s">
        <v>54</v>
      </c>
      <c r="E96" s="37" t="s">
        <v>919</v>
      </c>
    </row>
    <row r="97" spans="1:5" ht="331.5">
      <c r="A97" t="s">
        <v>56</v>
      </c>
      <c r="E97" s="35" t="s">
        <v>283</v>
      </c>
    </row>
    <row r="98" spans="1:16" ht="12.75">
      <c r="A98" s="25" t="s">
        <v>46</v>
      </c>
      <c s="29" t="s">
        <v>192</v>
      </c>
      <c s="29" t="s">
        <v>285</v>
      </c>
      <c s="25" t="s">
        <v>48</v>
      </c>
      <c s="30" t="s">
        <v>286</v>
      </c>
      <c s="31" t="s">
        <v>50</v>
      </c>
      <c s="32">
        <v>550</v>
      </c>
      <c s="33">
        <v>0</v>
      </c>
      <c s="33">
        <f>ROUND(ROUND(H98,2)*ROUND(G98,3),2)</f>
      </c>
      <c s="31" t="s">
        <v>51</v>
      </c>
      <c r="O98">
        <f>(I98*21)/100</f>
      </c>
      <c t="s">
        <v>22</v>
      </c>
    </row>
    <row r="99" spans="1:5" ht="12.75">
      <c r="A99" s="34" t="s">
        <v>52</v>
      </c>
      <c r="E99" s="35" t="s">
        <v>48</v>
      </c>
    </row>
    <row r="100" spans="1:5" ht="12.75">
      <c r="A100" s="36" t="s">
        <v>54</v>
      </c>
      <c r="E100" s="37" t="s">
        <v>920</v>
      </c>
    </row>
    <row r="101" spans="1:5" ht="25.5">
      <c r="A101" t="s">
        <v>56</v>
      </c>
      <c r="E101" s="35" t="s">
        <v>288</v>
      </c>
    </row>
    <row r="102" spans="1:16" ht="12.75">
      <c r="A102" s="25" t="s">
        <v>46</v>
      </c>
      <c s="29" t="s">
        <v>196</v>
      </c>
      <c s="29" t="s">
        <v>290</v>
      </c>
      <c s="25" t="s">
        <v>48</v>
      </c>
      <c s="30" t="s">
        <v>291</v>
      </c>
      <c s="31" t="s">
        <v>50</v>
      </c>
      <c s="32">
        <v>615.56</v>
      </c>
      <c s="33">
        <v>0</v>
      </c>
      <c s="33">
        <f>ROUND(ROUND(H102,2)*ROUND(G102,3),2)</f>
      </c>
      <c s="31" t="s">
        <v>51</v>
      </c>
      <c r="O102">
        <f>(I102*21)/100</f>
      </c>
      <c t="s">
        <v>22</v>
      </c>
    </row>
    <row r="103" spans="1:5" ht="12.75">
      <c r="A103" s="34" t="s">
        <v>52</v>
      </c>
      <c r="E103" s="35" t="s">
        <v>48</v>
      </c>
    </row>
    <row r="104" spans="1:5" ht="25.5">
      <c r="A104" s="36" t="s">
        <v>54</v>
      </c>
      <c r="E104" s="37" t="s">
        <v>921</v>
      </c>
    </row>
    <row r="105" spans="1:5" ht="12.75">
      <c r="A105" t="s">
        <v>56</v>
      </c>
      <c r="E105" s="35" t="s">
        <v>293</v>
      </c>
    </row>
    <row r="106" spans="1:16" ht="12.75">
      <c r="A106" s="25" t="s">
        <v>46</v>
      </c>
      <c s="29" t="s">
        <v>284</v>
      </c>
      <c s="29" t="s">
        <v>295</v>
      </c>
      <c s="25" t="s">
        <v>48</v>
      </c>
      <c s="30" t="s">
        <v>296</v>
      </c>
      <c s="31" t="s">
        <v>50</v>
      </c>
      <c s="32">
        <v>615.56</v>
      </c>
      <c s="33">
        <v>0</v>
      </c>
      <c s="33">
        <f>ROUND(ROUND(H106,2)*ROUND(G106,3),2)</f>
      </c>
      <c s="31" t="s">
        <v>51</v>
      </c>
      <c r="O106">
        <f>(I106*21)/100</f>
      </c>
      <c t="s">
        <v>22</v>
      </c>
    </row>
    <row r="107" spans="1:5" ht="12.75">
      <c r="A107" s="34" t="s">
        <v>52</v>
      </c>
      <c r="E107" s="35" t="s">
        <v>297</v>
      </c>
    </row>
    <row r="108" spans="1:5" ht="12.75">
      <c r="A108" s="36" t="s">
        <v>54</v>
      </c>
      <c r="E108" s="37" t="s">
        <v>922</v>
      </c>
    </row>
    <row r="109" spans="1:5" ht="38.25">
      <c r="A109" t="s">
        <v>56</v>
      </c>
      <c r="E109" s="35" t="s">
        <v>299</v>
      </c>
    </row>
    <row r="110" spans="1:16" ht="12.75">
      <c r="A110" s="25" t="s">
        <v>46</v>
      </c>
      <c s="29" t="s">
        <v>289</v>
      </c>
      <c s="29" t="s">
        <v>301</v>
      </c>
      <c s="25" t="s">
        <v>211</v>
      </c>
      <c s="30" t="s">
        <v>302</v>
      </c>
      <c s="31" t="s">
        <v>50</v>
      </c>
      <c s="32">
        <v>615.56</v>
      </c>
      <c s="33">
        <v>0</v>
      </c>
      <c s="33">
        <f>ROUND(ROUND(H110,2)*ROUND(G110,3),2)</f>
      </c>
      <c s="31" t="s">
        <v>51</v>
      </c>
      <c r="O110">
        <f>(I110*21)/100</f>
      </c>
      <c t="s">
        <v>22</v>
      </c>
    </row>
    <row r="111" spans="1:5" ht="12.75">
      <c r="A111" s="34" t="s">
        <v>52</v>
      </c>
      <c r="E111" s="35" t="s">
        <v>48</v>
      </c>
    </row>
    <row r="112" spans="1:5" ht="12.75">
      <c r="A112" s="36" t="s">
        <v>54</v>
      </c>
      <c r="E112" s="37" t="s">
        <v>922</v>
      </c>
    </row>
    <row r="113" spans="1:5" ht="63.75">
      <c r="A113" t="s">
        <v>56</v>
      </c>
      <c r="E113" s="35" t="s">
        <v>303</v>
      </c>
    </row>
    <row r="114" spans="1:16" ht="12.75">
      <c r="A114" s="25" t="s">
        <v>46</v>
      </c>
      <c s="29" t="s">
        <v>294</v>
      </c>
      <c s="29" t="s">
        <v>305</v>
      </c>
      <c s="25" t="s">
        <v>48</v>
      </c>
      <c s="30" t="s">
        <v>306</v>
      </c>
      <c s="31" t="s">
        <v>50</v>
      </c>
      <c s="32">
        <v>615.56</v>
      </c>
      <c s="33">
        <v>0</v>
      </c>
      <c s="33">
        <f>ROUND(ROUND(H114,2)*ROUND(G114,3),2)</f>
      </c>
      <c s="31" t="s">
        <v>51</v>
      </c>
      <c r="O114">
        <f>(I114*21)/100</f>
      </c>
      <c t="s">
        <v>22</v>
      </c>
    </row>
    <row r="115" spans="1:5" ht="12.75">
      <c r="A115" s="34" t="s">
        <v>52</v>
      </c>
      <c r="E115" s="35" t="s">
        <v>48</v>
      </c>
    </row>
    <row r="116" spans="1:5" ht="12.75">
      <c r="A116" s="36" t="s">
        <v>54</v>
      </c>
      <c r="E116" s="37" t="s">
        <v>923</v>
      </c>
    </row>
    <row r="117" spans="1:5" ht="38.25">
      <c r="A117" t="s">
        <v>56</v>
      </c>
      <c r="E117" s="35" t="s">
        <v>308</v>
      </c>
    </row>
    <row r="118" spans="1:18" ht="12.75" customHeight="1">
      <c r="A118" s="6" t="s">
        <v>44</v>
      </c>
      <c s="6"/>
      <c s="40" t="s">
        <v>32</v>
      </c>
      <c s="6"/>
      <c s="27" t="s">
        <v>309</v>
      </c>
      <c s="6"/>
      <c s="6"/>
      <c s="6"/>
      <c s="41">
        <f>0+Q118</f>
      </c>
      <c s="6"/>
      <c r="O118">
        <f>0+R118</f>
      </c>
      <c r="Q118">
        <f>0+I119+I123+I127</f>
      </c>
      <c>
        <f>0+O119+O123+O127</f>
      </c>
    </row>
    <row r="119" spans="1:16" ht="12.75">
      <c r="A119" s="25" t="s">
        <v>46</v>
      </c>
      <c s="29" t="s">
        <v>300</v>
      </c>
      <c s="29" t="s">
        <v>509</v>
      </c>
      <c s="25" t="s">
        <v>211</v>
      </c>
      <c s="30" t="s">
        <v>510</v>
      </c>
      <c s="31" t="s">
        <v>114</v>
      </c>
      <c s="32">
        <v>6</v>
      </c>
      <c s="33">
        <v>0</v>
      </c>
      <c s="33">
        <f>ROUND(ROUND(H119,2)*ROUND(G119,3),2)</f>
      </c>
      <c s="31" t="s">
        <v>51</v>
      </c>
      <c r="O119">
        <f>(I119*21)/100</f>
      </c>
      <c t="s">
        <v>22</v>
      </c>
    </row>
    <row r="120" spans="1:5" ht="12.75">
      <c r="A120" s="34" t="s">
        <v>52</v>
      </c>
      <c r="E120" s="35" t="s">
        <v>48</v>
      </c>
    </row>
    <row r="121" spans="1:5" ht="25.5">
      <c r="A121" s="36" t="s">
        <v>54</v>
      </c>
      <c r="E121" s="37" t="s">
        <v>924</v>
      </c>
    </row>
    <row r="122" spans="1:5" ht="395.25">
      <c r="A122" t="s">
        <v>56</v>
      </c>
      <c r="E122" s="35" t="s">
        <v>315</v>
      </c>
    </row>
    <row r="123" spans="1:16" ht="12.75">
      <c r="A123" s="25" t="s">
        <v>46</v>
      </c>
      <c s="29" t="s">
        <v>304</v>
      </c>
      <c s="29" t="s">
        <v>311</v>
      </c>
      <c s="25" t="s">
        <v>312</v>
      </c>
      <c s="30" t="s">
        <v>313</v>
      </c>
      <c s="31" t="s">
        <v>114</v>
      </c>
      <c s="32">
        <v>29</v>
      </c>
      <c s="33">
        <v>0</v>
      </c>
      <c s="33">
        <f>ROUND(ROUND(H123,2)*ROUND(G123,3),2)</f>
      </c>
      <c s="31" t="s">
        <v>51</v>
      </c>
      <c r="O123">
        <f>(I123*21)/100</f>
      </c>
      <c t="s">
        <v>22</v>
      </c>
    </row>
    <row r="124" spans="1:5" ht="12.75">
      <c r="A124" s="34" t="s">
        <v>52</v>
      </c>
      <c r="E124" s="35" t="s">
        <v>48</v>
      </c>
    </row>
    <row r="125" spans="1:5" ht="12.75">
      <c r="A125" s="36" t="s">
        <v>54</v>
      </c>
      <c r="E125" s="37" t="s">
        <v>925</v>
      </c>
    </row>
    <row r="126" spans="1:5" ht="395.25">
      <c r="A126" t="s">
        <v>56</v>
      </c>
      <c r="E126" s="35" t="s">
        <v>315</v>
      </c>
    </row>
    <row r="127" spans="1:16" ht="12.75">
      <c r="A127" s="25" t="s">
        <v>46</v>
      </c>
      <c s="29" t="s">
        <v>310</v>
      </c>
      <c s="29" t="s">
        <v>317</v>
      </c>
      <c s="25" t="s">
        <v>48</v>
      </c>
      <c s="30" t="s">
        <v>318</v>
      </c>
      <c s="31" t="s">
        <v>114</v>
      </c>
      <c s="32">
        <v>29</v>
      </c>
      <c s="33">
        <v>0</v>
      </c>
      <c s="33">
        <f>ROUND(ROUND(H127,2)*ROUND(G127,3),2)</f>
      </c>
      <c s="31" t="s">
        <v>51</v>
      </c>
      <c r="O127">
        <f>(I127*21)/100</f>
      </c>
      <c t="s">
        <v>22</v>
      </c>
    </row>
    <row r="128" spans="1:5" ht="12.75">
      <c r="A128" s="34" t="s">
        <v>52</v>
      </c>
      <c r="E128" s="35" t="s">
        <v>48</v>
      </c>
    </row>
    <row r="129" spans="1:5" ht="12.75">
      <c r="A129" s="36" t="s">
        <v>54</v>
      </c>
      <c r="E129" s="37" t="s">
        <v>926</v>
      </c>
    </row>
    <row r="130" spans="1:5" ht="102">
      <c r="A130" t="s">
        <v>56</v>
      </c>
      <c r="E130" s="35" t="s">
        <v>320</v>
      </c>
    </row>
    <row r="131" spans="1:18" ht="12.75" customHeight="1">
      <c r="A131" s="6" t="s">
        <v>44</v>
      </c>
      <c s="6"/>
      <c s="40" t="s">
        <v>34</v>
      </c>
      <c s="6"/>
      <c s="27" t="s">
        <v>321</v>
      </c>
      <c s="6"/>
      <c s="6"/>
      <c s="6"/>
      <c s="41">
        <f>0+Q131</f>
      </c>
      <c s="6"/>
      <c r="O131">
        <f>0+R131</f>
      </c>
      <c r="Q131">
        <f>0+I132+I136+I140+I144+I148+I152+I156+I160+I164+I168+I172+I176+I180+I184+I188+I192+I196</f>
      </c>
      <c>
        <f>0+O132+O136+O140+O144+O148+O152+O156+O160+O164+O168+O172+O176+O180+O184+O188+O192+O196</f>
      </c>
    </row>
    <row r="132" spans="1:16" ht="12.75">
      <c r="A132" s="25" t="s">
        <v>46</v>
      </c>
      <c s="29" t="s">
        <v>316</v>
      </c>
      <c s="29" t="s">
        <v>323</v>
      </c>
      <c s="25" t="s">
        <v>48</v>
      </c>
      <c s="30" t="s">
        <v>324</v>
      </c>
      <c s="31" t="s">
        <v>50</v>
      </c>
      <c s="32">
        <v>245</v>
      </c>
      <c s="33">
        <v>0</v>
      </c>
      <c s="33">
        <f>ROUND(ROUND(H132,2)*ROUND(G132,3),2)</f>
      </c>
      <c s="31" t="s">
        <v>51</v>
      </c>
      <c r="O132">
        <f>(I132*21)/100</f>
      </c>
      <c t="s">
        <v>22</v>
      </c>
    </row>
    <row r="133" spans="1:5" ht="12.75">
      <c r="A133" s="34" t="s">
        <v>52</v>
      </c>
      <c r="E133" s="35" t="s">
        <v>48</v>
      </c>
    </row>
    <row r="134" spans="1:5" ht="25.5">
      <c r="A134" s="36" t="s">
        <v>54</v>
      </c>
      <c r="E134" s="37" t="s">
        <v>927</v>
      </c>
    </row>
    <row r="135" spans="1:5" ht="51">
      <c r="A135" t="s">
        <v>56</v>
      </c>
      <c r="E135" s="35" t="s">
        <v>326</v>
      </c>
    </row>
    <row r="136" spans="1:16" ht="12.75">
      <c r="A136" s="25" t="s">
        <v>46</v>
      </c>
      <c s="29" t="s">
        <v>322</v>
      </c>
      <c s="29" t="s">
        <v>328</v>
      </c>
      <c s="25" t="s">
        <v>48</v>
      </c>
      <c s="30" t="s">
        <v>329</v>
      </c>
      <c s="31" t="s">
        <v>50</v>
      </c>
      <c s="32">
        <v>300</v>
      </c>
      <c s="33">
        <v>0</v>
      </c>
      <c s="33">
        <f>ROUND(ROUND(H136,2)*ROUND(G136,3),2)</f>
      </c>
      <c s="31" t="s">
        <v>51</v>
      </c>
      <c r="O136">
        <f>(I136*21)/100</f>
      </c>
      <c t="s">
        <v>22</v>
      </c>
    </row>
    <row r="137" spans="1:5" ht="12.75">
      <c r="A137" s="34" t="s">
        <v>52</v>
      </c>
      <c r="E137" s="35" t="s">
        <v>48</v>
      </c>
    </row>
    <row r="138" spans="1:5" ht="12.75">
      <c r="A138" s="36" t="s">
        <v>54</v>
      </c>
      <c r="E138" s="37" t="s">
        <v>928</v>
      </c>
    </row>
    <row r="139" spans="1:5" ht="51">
      <c r="A139" t="s">
        <v>56</v>
      </c>
      <c r="E139" s="35" t="s">
        <v>326</v>
      </c>
    </row>
    <row r="140" spans="1:16" ht="12.75">
      <c r="A140" s="25" t="s">
        <v>46</v>
      </c>
      <c s="29" t="s">
        <v>327</v>
      </c>
      <c s="29" t="s">
        <v>332</v>
      </c>
      <c s="25" t="s">
        <v>48</v>
      </c>
      <c s="30" t="s">
        <v>333</v>
      </c>
      <c s="31" t="s">
        <v>50</v>
      </c>
      <c s="32">
        <v>545</v>
      </c>
      <c s="33">
        <v>0</v>
      </c>
      <c s="33">
        <f>ROUND(ROUND(H140,2)*ROUND(G140,3),2)</f>
      </c>
      <c s="31" t="s">
        <v>51</v>
      </c>
      <c r="O140">
        <f>(I140*21)/100</f>
      </c>
      <c t="s">
        <v>22</v>
      </c>
    </row>
    <row r="141" spans="1:5" ht="12.75">
      <c r="A141" s="34" t="s">
        <v>52</v>
      </c>
      <c r="E141" s="35" t="s">
        <v>48</v>
      </c>
    </row>
    <row r="142" spans="1:5" ht="12.75">
      <c r="A142" s="36" t="s">
        <v>54</v>
      </c>
      <c r="E142" s="37" t="s">
        <v>929</v>
      </c>
    </row>
    <row r="143" spans="1:5" ht="102">
      <c r="A143" t="s">
        <v>56</v>
      </c>
      <c r="E143" s="35" t="s">
        <v>335</v>
      </c>
    </row>
    <row r="144" spans="1:16" ht="12.75">
      <c r="A144" s="25" t="s">
        <v>46</v>
      </c>
      <c s="29" t="s">
        <v>331</v>
      </c>
      <c s="29" t="s">
        <v>652</v>
      </c>
      <c s="25" t="s">
        <v>48</v>
      </c>
      <c s="30" t="s">
        <v>653</v>
      </c>
      <c s="31" t="s">
        <v>114</v>
      </c>
      <c s="32">
        <v>569.55</v>
      </c>
      <c s="33">
        <v>0</v>
      </c>
      <c s="33">
        <f>ROUND(ROUND(H144,2)*ROUND(G144,3),2)</f>
      </c>
      <c s="31" t="s">
        <v>51</v>
      </c>
      <c r="O144">
        <f>(I144*21)/100</f>
      </c>
      <c t="s">
        <v>22</v>
      </c>
    </row>
    <row r="145" spans="1:5" ht="25.5">
      <c r="A145" s="34" t="s">
        <v>52</v>
      </c>
      <c r="E145" s="35" t="s">
        <v>654</v>
      </c>
    </row>
    <row r="146" spans="1:5" ht="12.75">
      <c r="A146" s="36" t="s">
        <v>54</v>
      </c>
      <c r="E146" s="37" t="s">
        <v>930</v>
      </c>
    </row>
    <row r="147" spans="1:5" ht="102">
      <c r="A147" t="s">
        <v>56</v>
      </c>
      <c r="E147" s="35" t="s">
        <v>656</v>
      </c>
    </row>
    <row r="148" spans="1:16" ht="12.75">
      <c r="A148" s="25" t="s">
        <v>46</v>
      </c>
      <c s="29" t="s">
        <v>336</v>
      </c>
      <c s="29" t="s">
        <v>657</v>
      </c>
      <c s="25" t="s">
        <v>228</v>
      </c>
      <c s="30" t="s">
        <v>658</v>
      </c>
      <c s="31" t="s">
        <v>89</v>
      </c>
      <c s="32">
        <v>52.399</v>
      </c>
      <c s="33">
        <v>0</v>
      </c>
      <c s="33">
        <f>ROUND(ROUND(H148,2)*ROUND(G148,3),2)</f>
      </c>
      <c s="31" t="s">
        <v>51</v>
      </c>
      <c r="O148">
        <f>(I148*21)/100</f>
      </c>
      <c t="s">
        <v>22</v>
      </c>
    </row>
    <row r="149" spans="1:5" ht="25.5">
      <c r="A149" s="34" t="s">
        <v>52</v>
      </c>
      <c r="E149" s="35" t="s">
        <v>659</v>
      </c>
    </row>
    <row r="150" spans="1:5" ht="12.75">
      <c r="A150" s="36" t="s">
        <v>54</v>
      </c>
      <c r="E150" s="37" t="s">
        <v>931</v>
      </c>
    </row>
    <row r="151" spans="1:5" ht="102">
      <c r="A151" t="s">
        <v>56</v>
      </c>
      <c r="E151" s="35" t="s">
        <v>656</v>
      </c>
    </row>
    <row r="152" spans="1:16" ht="12.75">
      <c r="A152" s="25" t="s">
        <v>46</v>
      </c>
      <c s="29" t="s">
        <v>340</v>
      </c>
      <c s="29" t="s">
        <v>657</v>
      </c>
      <c s="25" t="s">
        <v>230</v>
      </c>
      <c s="30" t="s">
        <v>661</v>
      </c>
      <c s="31" t="s">
        <v>89</v>
      </c>
      <c s="32">
        <v>52.399</v>
      </c>
      <c s="33">
        <v>0</v>
      </c>
      <c s="33">
        <f>ROUND(ROUND(H152,2)*ROUND(G152,3),2)</f>
      </c>
      <c s="31" t="s">
        <v>51</v>
      </c>
      <c r="O152">
        <f>(I152*21)/100</f>
      </c>
      <c t="s">
        <v>22</v>
      </c>
    </row>
    <row r="153" spans="1:5" ht="25.5">
      <c r="A153" s="34" t="s">
        <v>52</v>
      </c>
      <c r="E153" s="35" t="s">
        <v>659</v>
      </c>
    </row>
    <row r="154" spans="1:5" ht="12.75">
      <c r="A154" s="36" t="s">
        <v>54</v>
      </c>
      <c r="E154" s="37" t="s">
        <v>931</v>
      </c>
    </row>
    <row r="155" spans="1:5" ht="102">
      <c r="A155" t="s">
        <v>56</v>
      </c>
      <c r="E155" s="35" t="s">
        <v>656</v>
      </c>
    </row>
    <row r="156" spans="1:16" ht="12.75">
      <c r="A156" s="25" t="s">
        <v>46</v>
      </c>
      <c s="29" t="s">
        <v>346</v>
      </c>
      <c s="29" t="s">
        <v>657</v>
      </c>
      <c s="25" t="s">
        <v>662</v>
      </c>
      <c s="30" t="s">
        <v>663</v>
      </c>
      <c s="31" t="s">
        <v>89</v>
      </c>
      <c s="32">
        <v>65.498</v>
      </c>
      <c s="33">
        <v>0</v>
      </c>
      <c s="33">
        <f>ROUND(ROUND(H156,2)*ROUND(G156,3),2)</f>
      </c>
      <c s="31" t="s">
        <v>51</v>
      </c>
      <c r="O156">
        <f>(I156*21)/100</f>
      </c>
      <c t="s">
        <v>22</v>
      </c>
    </row>
    <row r="157" spans="1:5" ht="25.5">
      <c r="A157" s="34" t="s">
        <v>52</v>
      </c>
      <c r="E157" s="35" t="s">
        <v>659</v>
      </c>
    </row>
    <row r="158" spans="1:5" ht="12.75">
      <c r="A158" s="36" t="s">
        <v>54</v>
      </c>
      <c r="E158" s="37" t="s">
        <v>932</v>
      </c>
    </row>
    <row r="159" spans="1:5" ht="102">
      <c r="A159" t="s">
        <v>56</v>
      </c>
      <c r="E159" s="35" t="s">
        <v>656</v>
      </c>
    </row>
    <row r="160" spans="1:16" ht="12.75">
      <c r="A160" s="25" t="s">
        <v>46</v>
      </c>
      <c s="29" t="s">
        <v>351</v>
      </c>
      <c s="29" t="s">
        <v>337</v>
      </c>
      <c s="25" t="s">
        <v>48</v>
      </c>
      <c s="30" t="s">
        <v>338</v>
      </c>
      <c s="31" t="s">
        <v>50</v>
      </c>
      <c s="32">
        <v>689.06</v>
      </c>
      <c s="33">
        <v>0</v>
      </c>
      <c s="33">
        <f>ROUND(ROUND(H160,2)*ROUND(G160,3),2)</f>
      </c>
      <c s="31" t="s">
        <v>51</v>
      </c>
      <c r="O160">
        <f>(I160*21)/100</f>
      </c>
      <c t="s">
        <v>22</v>
      </c>
    </row>
    <row r="161" spans="1:5" ht="12.75">
      <c r="A161" s="34" t="s">
        <v>52</v>
      </c>
      <c r="E161" s="35" t="s">
        <v>48</v>
      </c>
    </row>
    <row r="162" spans="1:5" ht="12.75">
      <c r="A162" s="36" t="s">
        <v>54</v>
      </c>
      <c r="E162" s="37" t="s">
        <v>933</v>
      </c>
    </row>
    <row r="163" spans="1:5" ht="102">
      <c r="A163" t="s">
        <v>56</v>
      </c>
      <c r="E163" s="35" t="s">
        <v>335</v>
      </c>
    </row>
    <row r="164" spans="1:16" ht="12.75">
      <c r="A164" s="25" t="s">
        <v>46</v>
      </c>
      <c s="29" t="s">
        <v>356</v>
      </c>
      <c s="29" t="s">
        <v>341</v>
      </c>
      <c s="25" t="s">
        <v>48</v>
      </c>
      <c s="30" t="s">
        <v>342</v>
      </c>
      <c s="31" t="s">
        <v>50</v>
      </c>
      <c s="32">
        <v>4191.36</v>
      </c>
      <c s="33">
        <v>0</v>
      </c>
      <c s="33">
        <f>ROUND(ROUND(H164,2)*ROUND(G164,3),2)</f>
      </c>
      <c s="31" t="s">
        <v>51</v>
      </c>
      <c r="O164">
        <f>(I164*21)/100</f>
      </c>
      <c t="s">
        <v>22</v>
      </c>
    </row>
    <row r="165" spans="1:5" ht="25.5">
      <c r="A165" s="34" t="s">
        <v>52</v>
      </c>
      <c r="E165" s="35" t="s">
        <v>343</v>
      </c>
    </row>
    <row r="166" spans="1:5" ht="12.75">
      <c r="A166" s="36" t="s">
        <v>54</v>
      </c>
      <c r="E166" s="37" t="s">
        <v>934</v>
      </c>
    </row>
    <row r="167" spans="1:5" ht="51">
      <c r="A167" t="s">
        <v>56</v>
      </c>
      <c r="E167" s="35" t="s">
        <v>345</v>
      </c>
    </row>
    <row r="168" spans="1:16" ht="12.75">
      <c r="A168" s="25" t="s">
        <v>46</v>
      </c>
      <c s="29" t="s">
        <v>362</v>
      </c>
      <c s="29" t="s">
        <v>347</v>
      </c>
      <c s="25" t="s">
        <v>48</v>
      </c>
      <c s="30" t="s">
        <v>348</v>
      </c>
      <c s="31" t="s">
        <v>50</v>
      </c>
      <c s="32">
        <v>13512.885</v>
      </c>
      <c s="33">
        <v>0</v>
      </c>
      <c s="33">
        <f>ROUND(ROUND(H168,2)*ROUND(G168,3),2)</f>
      </c>
      <c s="31" t="s">
        <v>51</v>
      </c>
      <c r="O168">
        <f>(I168*21)/100</f>
      </c>
      <c t="s">
        <v>22</v>
      </c>
    </row>
    <row r="169" spans="1:5" ht="25.5">
      <c r="A169" s="34" t="s">
        <v>52</v>
      </c>
      <c r="E169" s="35" t="s">
        <v>349</v>
      </c>
    </row>
    <row r="170" spans="1:5" ht="12.75">
      <c r="A170" s="36" t="s">
        <v>54</v>
      </c>
      <c r="E170" s="37" t="s">
        <v>935</v>
      </c>
    </row>
    <row r="171" spans="1:5" ht="51">
      <c r="A171" t="s">
        <v>56</v>
      </c>
      <c r="E171" s="35" t="s">
        <v>345</v>
      </c>
    </row>
    <row r="172" spans="1:16" ht="12.75">
      <c r="A172" s="25" t="s">
        <v>46</v>
      </c>
      <c s="29" t="s">
        <v>366</v>
      </c>
      <c s="29" t="s">
        <v>352</v>
      </c>
      <c s="25" t="s">
        <v>48</v>
      </c>
      <c s="30" t="s">
        <v>353</v>
      </c>
      <c s="31" t="s">
        <v>50</v>
      </c>
      <c s="32">
        <v>300</v>
      </c>
      <c s="33">
        <v>0</v>
      </c>
      <c s="33">
        <f>ROUND(ROUND(H172,2)*ROUND(G172,3),2)</f>
      </c>
      <c s="31" t="s">
        <v>51</v>
      </c>
      <c r="O172">
        <f>(I172*21)/100</f>
      </c>
      <c t="s">
        <v>22</v>
      </c>
    </row>
    <row r="173" spans="1:5" ht="12.75">
      <c r="A173" s="34" t="s">
        <v>52</v>
      </c>
      <c r="E173" s="35" t="s">
        <v>48</v>
      </c>
    </row>
    <row r="174" spans="1:5" ht="12.75">
      <c r="A174" s="36" t="s">
        <v>54</v>
      </c>
      <c r="E174" s="37" t="s">
        <v>936</v>
      </c>
    </row>
    <row r="175" spans="1:5" ht="51">
      <c r="A175" t="s">
        <v>56</v>
      </c>
      <c r="E175" s="35" t="s">
        <v>355</v>
      </c>
    </row>
    <row r="176" spans="1:16" ht="12.75">
      <c r="A176" s="25" t="s">
        <v>46</v>
      </c>
      <c s="29" t="s">
        <v>370</v>
      </c>
      <c s="29" t="s">
        <v>357</v>
      </c>
      <c s="25" t="s">
        <v>211</v>
      </c>
      <c s="30" t="s">
        <v>358</v>
      </c>
      <c s="31" t="s">
        <v>114</v>
      </c>
      <c s="32">
        <v>268.736</v>
      </c>
      <c s="33">
        <v>0</v>
      </c>
      <c s="33">
        <f>ROUND(ROUND(H176,2)*ROUND(G176,3),2)</f>
      </c>
      <c s="31" t="s">
        <v>51</v>
      </c>
      <c r="O176">
        <f>(I176*21)/100</f>
      </c>
      <c t="s">
        <v>22</v>
      </c>
    </row>
    <row r="177" spans="1:5" ht="38.25">
      <c r="A177" s="34" t="s">
        <v>52</v>
      </c>
      <c r="E177" s="35" t="s">
        <v>359</v>
      </c>
    </row>
    <row r="178" spans="1:5" ht="25.5">
      <c r="A178" s="36" t="s">
        <v>54</v>
      </c>
      <c r="E178" s="37" t="s">
        <v>937</v>
      </c>
    </row>
    <row r="179" spans="1:5" ht="165.75">
      <c r="A179" t="s">
        <v>56</v>
      </c>
      <c r="E179" s="35" t="s">
        <v>361</v>
      </c>
    </row>
    <row r="180" spans="1:16" ht="12.75">
      <c r="A180" s="25" t="s">
        <v>46</v>
      </c>
      <c s="29" t="s">
        <v>375</v>
      </c>
      <c s="29" t="s">
        <v>363</v>
      </c>
      <c s="25" t="s">
        <v>211</v>
      </c>
      <c s="30" t="s">
        <v>364</v>
      </c>
      <c s="31" t="s">
        <v>114</v>
      </c>
      <c s="32">
        <v>377.129</v>
      </c>
      <c s="33">
        <v>0</v>
      </c>
      <c s="33">
        <f>ROUND(ROUND(H180,2)*ROUND(G180,3),2)</f>
      </c>
      <c s="31" t="s">
        <v>51</v>
      </c>
      <c r="O180">
        <f>(I180*21)/100</f>
      </c>
      <c t="s">
        <v>22</v>
      </c>
    </row>
    <row r="181" spans="1:5" ht="38.25">
      <c r="A181" s="34" t="s">
        <v>52</v>
      </c>
      <c r="E181" s="35" t="s">
        <v>359</v>
      </c>
    </row>
    <row r="182" spans="1:5" ht="38.25">
      <c r="A182" s="36" t="s">
        <v>54</v>
      </c>
      <c r="E182" s="37" t="s">
        <v>938</v>
      </c>
    </row>
    <row r="183" spans="1:5" ht="165.75">
      <c r="A183" t="s">
        <v>56</v>
      </c>
      <c r="E183" s="35" t="s">
        <v>361</v>
      </c>
    </row>
    <row r="184" spans="1:16" ht="12.75">
      <c r="A184" s="25" t="s">
        <v>46</v>
      </c>
      <c s="29" t="s">
        <v>380</v>
      </c>
      <c s="29" t="s">
        <v>367</v>
      </c>
      <c s="25" t="s">
        <v>211</v>
      </c>
      <c s="30" t="s">
        <v>368</v>
      </c>
      <c s="31" t="s">
        <v>114</v>
      </c>
      <c s="32">
        <v>229.559</v>
      </c>
      <c s="33">
        <v>0</v>
      </c>
      <c s="33">
        <f>ROUND(ROUND(H184,2)*ROUND(G184,3),2)</f>
      </c>
      <c s="31" t="s">
        <v>51</v>
      </c>
      <c r="O184">
        <f>(I184*21)/100</f>
      </c>
      <c t="s">
        <v>22</v>
      </c>
    </row>
    <row r="185" spans="1:5" ht="38.25">
      <c r="A185" s="34" t="s">
        <v>52</v>
      </c>
      <c r="E185" s="35" t="s">
        <v>359</v>
      </c>
    </row>
    <row r="186" spans="1:5" ht="63.75">
      <c r="A186" s="36" t="s">
        <v>54</v>
      </c>
      <c r="E186" s="37" t="s">
        <v>939</v>
      </c>
    </row>
    <row r="187" spans="1:5" ht="165.75">
      <c r="A187" t="s">
        <v>56</v>
      </c>
      <c r="E187" s="35" t="s">
        <v>361</v>
      </c>
    </row>
    <row r="188" spans="1:16" ht="12.75">
      <c r="A188" s="25" t="s">
        <v>46</v>
      </c>
      <c s="29" t="s">
        <v>386</v>
      </c>
      <c s="29" t="s">
        <v>371</v>
      </c>
      <c s="25" t="s">
        <v>48</v>
      </c>
      <c s="30" t="s">
        <v>372</v>
      </c>
      <c s="31" t="s">
        <v>50</v>
      </c>
      <c s="32">
        <v>300</v>
      </c>
      <c s="33">
        <v>0</v>
      </c>
      <c s="33">
        <f>ROUND(ROUND(H188,2)*ROUND(G188,3),2)</f>
      </c>
      <c s="31" t="s">
        <v>51</v>
      </c>
      <c r="O188">
        <f>(I188*21)/100</f>
      </c>
      <c t="s">
        <v>22</v>
      </c>
    </row>
    <row r="189" spans="1:5" ht="12.75">
      <c r="A189" s="34" t="s">
        <v>52</v>
      </c>
      <c r="E189" s="35" t="s">
        <v>48</v>
      </c>
    </row>
    <row r="190" spans="1:5" ht="12.75">
      <c r="A190" s="36" t="s">
        <v>54</v>
      </c>
      <c r="E190" s="37" t="s">
        <v>936</v>
      </c>
    </row>
    <row r="191" spans="1:5" ht="25.5">
      <c r="A191" t="s">
        <v>56</v>
      </c>
      <c r="E191" s="35" t="s">
        <v>374</v>
      </c>
    </row>
    <row r="192" spans="1:16" ht="12.75">
      <c r="A192" s="25" t="s">
        <v>46</v>
      </c>
      <c s="29" t="s">
        <v>390</v>
      </c>
      <c s="29" t="s">
        <v>533</v>
      </c>
      <c s="25" t="s">
        <v>48</v>
      </c>
      <c s="30" t="s">
        <v>534</v>
      </c>
      <c s="31" t="s">
        <v>158</v>
      </c>
      <c s="32">
        <v>40</v>
      </c>
      <c s="33">
        <v>0</v>
      </c>
      <c s="33">
        <f>ROUND(ROUND(H192,2)*ROUND(G192,3),2)</f>
      </c>
      <c s="31" t="s">
        <v>51</v>
      </c>
      <c r="O192">
        <f>(I192*21)/100</f>
      </c>
      <c t="s">
        <v>22</v>
      </c>
    </row>
    <row r="193" spans="1:5" ht="51">
      <c r="A193" s="34" t="s">
        <v>52</v>
      </c>
      <c r="E193" s="35" t="s">
        <v>535</v>
      </c>
    </row>
    <row r="194" spans="1:5" ht="12.75">
      <c r="A194" s="36" t="s">
        <v>54</v>
      </c>
      <c r="E194" s="37" t="s">
        <v>940</v>
      </c>
    </row>
    <row r="195" spans="1:5" ht="51">
      <c r="A195" t="s">
        <v>56</v>
      </c>
      <c r="E195" s="35" t="s">
        <v>537</v>
      </c>
    </row>
    <row r="196" spans="1:16" ht="12.75">
      <c r="A196" s="25" t="s">
        <v>46</v>
      </c>
      <c s="29" t="s">
        <v>394</v>
      </c>
      <c s="29" t="s">
        <v>376</v>
      </c>
      <c s="25" t="s">
        <v>48</v>
      </c>
      <c s="30" t="s">
        <v>377</v>
      </c>
      <c s="31" t="s">
        <v>158</v>
      </c>
      <c s="32">
        <v>1266</v>
      </c>
      <c s="33">
        <v>0</v>
      </c>
      <c s="33">
        <f>ROUND(ROUND(H196,2)*ROUND(G196,3),2)</f>
      </c>
      <c s="31" t="s">
        <v>51</v>
      </c>
      <c r="O196">
        <f>(I196*21)/100</f>
      </c>
      <c t="s">
        <v>22</v>
      </c>
    </row>
    <row r="197" spans="1:5" ht="12.75">
      <c r="A197" s="34" t="s">
        <v>52</v>
      </c>
      <c r="E197" s="35" t="s">
        <v>48</v>
      </c>
    </row>
    <row r="198" spans="1:5" ht="25.5">
      <c r="A198" s="36" t="s">
        <v>54</v>
      </c>
      <c r="E198" s="37" t="s">
        <v>941</v>
      </c>
    </row>
    <row r="199" spans="1:5" ht="38.25">
      <c r="A199" t="s">
        <v>56</v>
      </c>
      <c r="E199" s="35" t="s">
        <v>379</v>
      </c>
    </row>
    <row r="200" spans="1:18" ht="12.75" customHeight="1">
      <c r="A200" s="6" t="s">
        <v>44</v>
      </c>
      <c s="6"/>
      <c s="40" t="s">
        <v>118</v>
      </c>
      <c s="6"/>
      <c s="27" t="s">
        <v>544</v>
      </c>
      <c s="6"/>
      <c s="6"/>
      <c s="6"/>
      <c s="41">
        <f>0+Q200</f>
      </c>
      <c s="6"/>
      <c r="O200">
        <f>0+R200</f>
      </c>
      <c r="Q200">
        <f>0+I201+I205+I209+I213</f>
      </c>
      <c>
        <f>0+O201+O205+O209+O213</f>
      </c>
    </row>
    <row r="201" spans="1:16" ht="12.75">
      <c r="A201" s="25" t="s">
        <v>46</v>
      </c>
      <c s="29" t="s">
        <v>399</v>
      </c>
      <c s="29" t="s">
        <v>545</v>
      </c>
      <c s="25" t="s">
        <v>48</v>
      </c>
      <c s="30" t="s">
        <v>546</v>
      </c>
      <c s="31" t="s">
        <v>158</v>
      </c>
      <c s="32">
        <v>2</v>
      </c>
      <c s="33">
        <v>0</v>
      </c>
      <c s="33">
        <f>ROUND(ROUND(H201,2)*ROUND(G201,3),2)</f>
      </c>
      <c s="31" t="s">
        <v>51</v>
      </c>
      <c r="O201">
        <f>(I201*21)/100</f>
      </c>
      <c t="s">
        <v>22</v>
      </c>
    </row>
    <row r="202" spans="1:5" ht="25.5">
      <c r="A202" s="34" t="s">
        <v>52</v>
      </c>
      <c r="E202" s="35" t="s">
        <v>547</v>
      </c>
    </row>
    <row r="203" spans="1:5" ht="12.75">
      <c r="A203" s="36" t="s">
        <v>54</v>
      </c>
      <c r="E203" s="37" t="s">
        <v>830</v>
      </c>
    </row>
    <row r="204" spans="1:5" ht="255">
      <c r="A204" t="s">
        <v>56</v>
      </c>
      <c r="E204" s="35" t="s">
        <v>549</v>
      </c>
    </row>
    <row r="205" spans="1:16" ht="12.75">
      <c r="A205" s="25" t="s">
        <v>46</v>
      </c>
      <c s="29" t="s">
        <v>404</v>
      </c>
      <c s="29" t="s">
        <v>550</v>
      </c>
      <c s="25" t="s">
        <v>48</v>
      </c>
      <c s="30" t="s">
        <v>551</v>
      </c>
      <c s="31" t="s">
        <v>60</v>
      </c>
      <c s="32">
        <v>1</v>
      </c>
      <c s="33">
        <v>0</v>
      </c>
      <c s="33">
        <f>ROUND(ROUND(H205,2)*ROUND(G205,3),2)</f>
      </c>
      <c s="31" t="s">
        <v>51</v>
      </c>
      <c r="O205">
        <f>(I205*21)/100</f>
      </c>
      <c t="s">
        <v>22</v>
      </c>
    </row>
    <row r="206" spans="1:5" ht="25.5">
      <c r="A206" s="34" t="s">
        <v>52</v>
      </c>
      <c r="E206" s="35" t="s">
        <v>552</v>
      </c>
    </row>
    <row r="207" spans="1:5" ht="12.75">
      <c r="A207" s="36" t="s">
        <v>54</v>
      </c>
      <c r="E207" s="37" t="s">
        <v>103</v>
      </c>
    </row>
    <row r="208" spans="1:5" ht="76.5">
      <c r="A208" t="s">
        <v>56</v>
      </c>
      <c r="E208" s="35" t="s">
        <v>553</v>
      </c>
    </row>
    <row r="209" spans="1:16" ht="12.75">
      <c r="A209" s="25" t="s">
        <v>46</v>
      </c>
      <c s="29" t="s">
        <v>408</v>
      </c>
      <c s="29" t="s">
        <v>558</v>
      </c>
      <c s="25" t="s">
        <v>48</v>
      </c>
      <c s="30" t="s">
        <v>559</v>
      </c>
      <c s="31" t="s">
        <v>60</v>
      </c>
      <c s="32">
        <v>10</v>
      </c>
      <c s="33">
        <v>0</v>
      </c>
      <c s="33">
        <f>ROUND(ROUND(H209,2)*ROUND(G209,3),2)</f>
      </c>
      <c s="31" t="s">
        <v>51</v>
      </c>
      <c r="O209">
        <f>(I209*21)/100</f>
      </c>
      <c t="s">
        <v>22</v>
      </c>
    </row>
    <row r="210" spans="1:5" ht="12.75">
      <c r="A210" s="34" t="s">
        <v>52</v>
      </c>
      <c r="E210" s="35" t="s">
        <v>48</v>
      </c>
    </row>
    <row r="211" spans="1:5" ht="12.75">
      <c r="A211" s="36" t="s">
        <v>54</v>
      </c>
      <c r="E211" s="37" t="s">
        <v>942</v>
      </c>
    </row>
    <row r="212" spans="1:5" ht="25.5">
      <c r="A212" t="s">
        <v>56</v>
      </c>
      <c r="E212" s="35" t="s">
        <v>557</v>
      </c>
    </row>
    <row r="213" spans="1:16" ht="12.75">
      <c r="A213" s="25" t="s">
        <v>46</v>
      </c>
      <c s="29" t="s">
        <v>414</v>
      </c>
      <c s="29" t="s">
        <v>564</v>
      </c>
      <c s="25" t="s">
        <v>48</v>
      </c>
      <c s="30" t="s">
        <v>565</v>
      </c>
      <c s="31" t="s">
        <v>60</v>
      </c>
      <c s="32">
        <v>1</v>
      </c>
      <c s="33">
        <v>0</v>
      </c>
      <c s="33">
        <f>ROUND(ROUND(H213,2)*ROUND(G213,3),2)</f>
      </c>
      <c s="31" t="s">
        <v>51</v>
      </c>
      <c r="O213">
        <f>(I213*21)/100</f>
      </c>
      <c t="s">
        <v>22</v>
      </c>
    </row>
    <row r="214" spans="1:5" ht="12.75">
      <c r="A214" s="34" t="s">
        <v>52</v>
      </c>
      <c r="E214" s="35" t="s">
        <v>48</v>
      </c>
    </row>
    <row r="215" spans="1:5" ht="12.75">
      <c r="A215" s="36" t="s">
        <v>54</v>
      </c>
      <c r="E215" s="37" t="s">
        <v>103</v>
      </c>
    </row>
    <row r="216" spans="1:5" ht="51">
      <c r="A216" t="s">
        <v>56</v>
      </c>
      <c r="E216" s="35" t="s">
        <v>566</v>
      </c>
    </row>
    <row r="217" spans="1:18" ht="12.75" customHeight="1">
      <c r="A217" s="6" t="s">
        <v>44</v>
      </c>
      <c s="6"/>
      <c s="40" t="s">
        <v>39</v>
      </c>
      <c s="6"/>
      <c s="27" t="s">
        <v>154</v>
      </c>
      <c s="6"/>
      <c s="6"/>
      <c s="6"/>
      <c s="41">
        <f>0+Q217</f>
      </c>
      <c s="6"/>
      <c r="O217">
        <f>0+R217</f>
      </c>
      <c r="Q217">
        <f>0+I218+I222+I226+I230+I234+I238+I242+I246+I250+I254+I258+I262+I266+I270+I274+I278+I282+I286+I290+I294+I298+I302</f>
      </c>
      <c>
        <f>0+O218+O222+O226+O230+O234+O238+O242+O246+O250+O254+O258+O262+O266+O270+O274+O278+O282+O286+O290+O294+O298+O302</f>
      </c>
    </row>
    <row r="218" spans="1:16" ht="25.5">
      <c r="A218" s="25" t="s">
        <v>46</v>
      </c>
      <c s="29" t="s">
        <v>418</v>
      </c>
      <c s="29" t="s">
        <v>381</v>
      </c>
      <c s="25" t="s">
        <v>48</v>
      </c>
      <c s="30" t="s">
        <v>382</v>
      </c>
      <c s="31" t="s">
        <v>158</v>
      </c>
      <c s="32">
        <v>104</v>
      </c>
      <c s="33">
        <v>0</v>
      </c>
      <c s="33">
        <f>ROUND(ROUND(H218,2)*ROUND(G218,3),2)</f>
      </c>
      <c s="31" t="s">
        <v>51</v>
      </c>
      <c r="O218">
        <f>(I218*21)/100</f>
      </c>
      <c t="s">
        <v>22</v>
      </c>
    </row>
    <row r="219" spans="1:5" ht="38.25">
      <c r="A219" s="34" t="s">
        <v>52</v>
      </c>
      <c r="E219" s="35" t="s">
        <v>383</v>
      </c>
    </row>
    <row r="220" spans="1:5" ht="12.75">
      <c r="A220" s="36" t="s">
        <v>54</v>
      </c>
      <c r="E220" s="37" t="s">
        <v>943</v>
      </c>
    </row>
    <row r="221" spans="1:5" ht="127.5">
      <c r="A221" t="s">
        <v>56</v>
      </c>
      <c r="E221" s="35" t="s">
        <v>385</v>
      </c>
    </row>
    <row r="222" spans="1:16" ht="25.5">
      <c r="A222" s="25" t="s">
        <v>46</v>
      </c>
      <c s="29" t="s">
        <v>422</v>
      </c>
      <c s="29" t="s">
        <v>387</v>
      </c>
      <c s="25" t="s">
        <v>48</v>
      </c>
      <c s="30" t="s">
        <v>388</v>
      </c>
      <c s="31" t="s">
        <v>158</v>
      </c>
      <c s="32">
        <v>104</v>
      </c>
      <c s="33">
        <v>0</v>
      </c>
      <c s="33">
        <f>ROUND(ROUND(H222,2)*ROUND(G222,3),2)</f>
      </c>
      <c s="31" t="s">
        <v>51</v>
      </c>
      <c r="O222">
        <f>(I222*21)/100</f>
      </c>
      <c t="s">
        <v>22</v>
      </c>
    </row>
    <row r="223" spans="1:5" ht="51">
      <c r="A223" s="34" t="s">
        <v>52</v>
      </c>
      <c r="E223" s="35" t="s">
        <v>159</v>
      </c>
    </row>
    <row r="224" spans="1:5" ht="12.75">
      <c r="A224" s="36" t="s">
        <v>54</v>
      </c>
      <c r="E224" s="37" t="s">
        <v>943</v>
      </c>
    </row>
    <row r="225" spans="1:5" ht="38.25">
      <c r="A225" t="s">
        <v>56</v>
      </c>
      <c r="E225" s="35" t="s">
        <v>161</v>
      </c>
    </row>
    <row r="226" spans="1:16" ht="12.75">
      <c r="A226" s="25" t="s">
        <v>46</v>
      </c>
      <c s="29" t="s">
        <v>428</v>
      </c>
      <c s="29" t="s">
        <v>395</v>
      </c>
      <c s="25" t="s">
        <v>48</v>
      </c>
      <c s="30" t="s">
        <v>396</v>
      </c>
      <c s="31" t="s">
        <v>60</v>
      </c>
      <c s="32">
        <v>12</v>
      </c>
      <c s="33">
        <v>0</v>
      </c>
      <c s="33">
        <f>ROUND(ROUND(H226,2)*ROUND(G226,3),2)</f>
      </c>
      <c s="31" t="s">
        <v>51</v>
      </c>
      <c r="O226">
        <f>(I226*21)/100</f>
      </c>
      <c t="s">
        <v>22</v>
      </c>
    </row>
    <row r="227" spans="1:5" ht="12.75">
      <c r="A227" s="34" t="s">
        <v>52</v>
      </c>
      <c r="E227" s="35" t="s">
        <v>48</v>
      </c>
    </row>
    <row r="228" spans="1:5" ht="12.75">
      <c r="A228" s="36" t="s">
        <v>54</v>
      </c>
      <c r="E228" s="37" t="s">
        <v>944</v>
      </c>
    </row>
    <row r="229" spans="1:5" ht="51">
      <c r="A229" t="s">
        <v>56</v>
      </c>
      <c r="E229" s="35" t="s">
        <v>398</v>
      </c>
    </row>
    <row r="230" spans="1:16" ht="12.75">
      <c r="A230" s="25" t="s">
        <v>46</v>
      </c>
      <c s="29" t="s">
        <v>431</v>
      </c>
      <c s="29" t="s">
        <v>400</v>
      </c>
      <c s="25" t="s">
        <v>48</v>
      </c>
      <c s="30" t="s">
        <v>401</v>
      </c>
      <c s="31" t="s">
        <v>60</v>
      </c>
      <c s="32">
        <v>20</v>
      </c>
      <c s="33">
        <v>0</v>
      </c>
      <c s="33">
        <f>ROUND(ROUND(H230,2)*ROUND(G230,3),2)</f>
      </c>
      <c s="31" t="s">
        <v>51</v>
      </c>
      <c r="O230">
        <f>(I230*21)/100</f>
      </c>
      <c t="s">
        <v>22</v>
      </c>
    </row>
    <row r="231" spans="1:5" ht="12.75">
      <c r="A231" s="34" t="s">
        <v>52</v>
      </c>
      <c r="E231" s="35" t="s">
        <v>219</v>
      </c>
    </row>
    <row r="232" spans="1:5" ht="38.25">
      <c r="A232" s="36" t="s">
        <v>54</v>
      </c>
      <c r="E232" s="37" t="s">
        <v>945</v>
      </c>
    </row>
    <row r="233" spans="1:5" ht="25.5">
      <c r="A233" t="s">
        <v>56</v>
      </c>
      <c r="E233" s="35" t="s">
        <v>403</v>
      </c>
    </row>
    <row r="234" spans="1:16" ht="25.5">
      <c r="A234" s="25" t="s">
        <v>46</v>
      </c>
      <c s="29" t="s">
        <v>435</v>
      </c>
      <c s="29" t="s">
        <v>405</v>
      </c>
      <c s="25" t="s">
        <v>48</v>
      </c>
      <c s="30" t="s">
        <v>406</v>
      </c>
      <c s="31" t="s">
        <v>60</v>
      </c>
      <c s="32">
        <v>14</v>
      </c>
      <c s="33">
        <v>0</v>
      </c>
      <c s="33">
        <f>ROUND(ROUND(H234,2)*ROUND(G234,3),2)</f>
      </c>
      <c s="31" t="s">
        <v>51</v>
      </c>
      <c r="O234">
        <f>(I234*21)/100</f>
      </c>
      <c t="s">
        <v>22</v>
      </c>
    </row>
    <row r="235" spans="1:5" ht="12.75">
      <c r="A235" s="34" t="s">
        <v>52</v>
      </c>
      <c r="E235" s="35" t="s">
        <v>48</v>
      </c>
    </row>
    <row r="236" spans="1:5" ht="12.75">
      <c r="A236" s="36" t="s">
        <v>54</v>
      </c>
      <c r="E236" s="37" t="s">
        <v>407</v>
      </c>
    </row>
    <row r="237" spans="1:5" ht="51">
      <c r="A237" t="s">
        <v>56</v>
      </c>
      <c r="E237" s="35" t="s">
        <v>398</v>
      </c>
    </row>
    <row r="238" spans="1:16" ht="12.75">
      <c r="A238" s="25" t="s">
        <v>46</v>
      </c>
      <c s="29" t="s">
        <v>441</v>
      </c>
      <c s="29" t="s">
        <v>569</v>
      </c>
      <c s="25" t="s">
        <v>48</v>
      </c>
      <c s="30" t="s">
        <v>570</v>
      </c>
      <c s="31" t="s">
        <v>60</v>
      </c>
      <c s="32">
        <v>1</v>
      </c>
      <c s="33">
        <v>0</v>
      </c>
      <c s="33">
        <f>ROUND(ROUND(H238,2)*ROUND(G238,3),2)</f>
      </c>
      <c s="31" t="s">
        <v>51</v>
      </c>
      <c r="O238">
        <f>(I238*21)/100</f>
      </c>
      <c t="s">
        <v>22</v>
      </c>
    </row>
    <row r="239" spans="1:5" ht="12.75">
      <c r="A239" s="34" t="s">
        <v>52</v>
      </c>
      <c r="E239" s="35" t="s">
        <v>48</v>
      </c>
    </row>
    <row r="240" spans="1:5" ht="12.75">
      <c r="A240" s="36" t="s">
        <v>54</v>
      </c>
      <c r="E240" s="37" t="s">
        <v>103</v>
      </c>
    </row>
    <row r="241" spans="1:5" ht="63.75">
      <c r="A241" t="s">
        <v>56</v>
      </c>
      <c r="E241" s="35" t="s">
        <v>571</v>
      </c>
    </row>
    <row r="242" spans="1:16" ht="25.5">
      <c r="A242" s="25" t="s">
        <v>46</v>
      </c>
      <c s="29" t="s">
        <v>445</v>
      </c>
      <c s="29" t="s">
        <v>409</v>
      </c>
      <c s="25" t="s">
        <v>48</v>
      </c>
      <c s="30" t="s">
        <v>410</v>
      </c>
      <c s="31" t="s">
        <v>60</v>
      </c>
      <c s="32">
        <v>34</v>
      </c>
      <c s="33">
        <v>0</v>
      </c>
      <c s="33">
        <f>ROUND(ROUND(H242,2)*ROUND(G242,3),2)</f>
      </c>
      <c s="31" t="s">
        <v>51</v>
      </c>
      <c r="O242">
        <f>(I242*21)/100</f>
      </c>
      <c t="s">
        <v>22</v>
      </c>
    </row>
    <row r="243" spans="1:5" ht="12.75">
      <c r="A243" s="34" t="s">
        <v>52</v>
      </c>
      <c r="E243" s="35" t="s">
        <v>411</v>
      </c>
    </row>
    <row r="244" spans="1:5" ht="12.75">
      <c r="A244" s="36" t="s">
        <v>54</v>
      </c>
      <c r="E244" s="37" t="s">
        <v>412</v>
      </c>
    </row>
    <row r="245" spans="1:5" ht="25.5">
      <c r="A245" t="s">
        <v>56</v>
      </c>
      <c r="E245" s="35" t="s">
        <v>413</v>
      </c>
    </row>
    <row r="246" spans="1:16" ht="12.75">
      <c r="A246" s="25" t="s">
        <v>46</v>
      </c>
      <c s="29" t="s">
        <v>451</v>
      </c>
      <c s="29" t="s">
        <v>415</v>
      </c>
      <c s="25" t="s">
        <v>48</v>
      </c>
      <c s="30" t="s">
        <v>416</v>
      </c>
      <c s="31" t="s">
        <v>60</v>
      </c>
      <c s="32">
        <v>36</v>
      </c>
      <c s="33">
        <v>0</v>
      </c>
      <c s="33">
        <f>ROUND(ROUND(H246,2)*ROUND(G246,3),2)</f>
      </c>
      <c s="31" t="s">
        <v>51</v>
      </c>
      <c r="O246">
        <f>(I246*21)/100</f>
      </c>
      <c t="s">
        <v>22</v>
      </c>
    </row>
    <row r="247" spans="1:5" ht="51">
      <c r="A247" s="34" t="s">
        <v>52</v>
      </c>
      <c r="E247" s="35" t="s">
        <v>159</v>
      </c>
    </row>
    <row r="248" spans="1:5" ht="12.75">
      <c r="A248" s="36" t="s">
        <v>54</v>
      </c>
      <c r="E248" s="37" t="s">
        <v>417</v>
      </c>
    </row>
    <row r="249" spans="1:5" ht="25.5">
      <c r="A249" t="s">
        <v>56</v>
      </c>
      <c r="E249" s="35" t="s">
        <v>170</v>
      </c>
    </row>
    <row r="250" spans="1:16" ht="12.75">
      <c r="A250" s="25" t="s">
        <v>46</v>
      </c>
      <c s="29" t="s">
        <v>456</v>
      </c>
      <c s="29" t="s">
        <v>419</v>
      </c>
      <c s="25" t="s">
        <v>48</v>
      </c>
      <c s="30" t="s">
        <v>420</v>
      </c>
      <c s="31" t="s">
        <v>50</v>
      </c>
      <c s="32">
        <v>7.2</v>
      </c>
      <c s="33">
        <v>0</v>
      </c>
      <c s="33">
        <f>ROUND(ROUND(H250,2)*ROUND(G250,3),2)</f>
      </c>
      <c s="31" t="s">
        <v>51</v>
      </c>
      <c r="O250">
        <f>(I250*21)/100</f>
      </c>
      <c t="s">
        <v>22</v>
      </c>
    </row>
    <row r="251" spans="1:5" ht="12.75">
      <c r="A251" s="34" t="s">
        <v>52</v>
      </c>
      <c r="E251" s="35" t="s">
        <v>48</v>
      </c>
    </row>
    <row r="252" spans="1:5" ht="12.75">
      <c r="A252" s="36" t="s">
        <v>54</v>
      </c>
      <c r="E252" s="37" t="s">
        <v>946</v>
      </c>
    </row>
    <row r="253" spans="1:5" ht="25.5">
      <c r="A253" t="s">
        <v>56</v>
      </c>
      <c r="E253" s="35" t="s">
        <v>413</v>
      </c>
    </row>
    <row r="254" spans="1:16" ht="12.75">
      <c r="A254" s="25" t="s">
        <v>46</v>
      </c>
      <c s="29" t="s">
        <v>572</v>
      </c>
      <c s="29" t="s">
        <v>675</v>
      </c>
      <c s="25" t="s">
        <v>48</v>
      </c>
      <c s="30" t="s">
        <v>676</v>
      </c>
      <c s="31" t="s">
        <v>50</v>
      </c>
      <c s="32">
        <v>7.2</v>
      </c>
      <c s="33">
        <v>0</v>
      </c>
      <c s="33">
        <f>ROUND(ROUND(H254,2)*ROUND(G254,3),2)</f>
      </c>
      <c s="31" t="s">
        <v>51</v>
      </c>
      <c r="O254">
        <f>(I254*21)/100</f>
      </c>
      <c t="s">
        <v>22</v>
      </c>
    </row>
    <row r="255" spans="1:5" ht="51">
      <c r="A255" s="34" t="s">
        <v>52</v>
      </c>
      <c r="E255" s="35" t="s">
        <v>159</v>
      </c>
    </row>
    <row r="256" spans="1:5" ht="12.75">
      <c r="A256" s="36" t="s">
        <v>54</v>
      </c>
      <c r="E256" s="37" t="s">
        <v>946</v>
      </c>
    </row>
    <row r="257" spans="1:5" ht="25.5">
      <c r="A257" t="s">
        <v>56</v>
      </c>
      <c r="E257" s="35" t="s">
        <v>170</v>
      </c>
    </row>
    <row r="258" spans="1:16" ht="25.5">
      <c r="A258" s="25" t="s">
        <v>46</v>
      </c>
      <c s="29" t="s">
        <v>573</v>
      </c>
      <c s="29" t="s">
        <v>423</v>
      </c>
      <c s="25" t="s">
        <v>48</v>
      </c>
      <c s="30" t="s">
        <v>424</v>
      </c>
      <c s="31" t="s">
        <v>60</v>
      </c>
      <c s="32">
        <v>14</v>
      </c>
      <c s="33">
        <v>0</v>
      </c>
      <c s="33">
        <f>ROUND(ROUND(H258,2)*ROUND(G258,3),2)</f>
      </c>
      <c s="31" t="s">
        <v>51</v>
      </c>
      <c r="O258">
        <f>(I258*21)/100</f>
      </c>
      <c t="s">
        <v>22</v>
      </c>
    </row>
    <row r="259" spans="1:5" ht="12.75">
      <c r="A259" s="34" t="s">
        <v>52</v>
      </c>
      <c r="E259" s="35" t="s">
        <v>425</v>
      </c>
    </row>
    <row r="260" spans="1:5" ht="12.75">
      <c r="A260" s="36" t="s">
        <v>54</v>
      </c>
      <c r="E260" s="37" t="s">
        <v>426</v>
      </c>
    </row>
    <row r="261" spans="1:5" ht="25.5">
      <c r="A261" t="s">
        <v>56</v>
      </c>
      <c r="E261" s="35" t="s">
        <v>427</v>
      </c>
    </row>
    <row r="262" spans="1:16" ht="12.75">
      <c r="A262" s="25" t="s">
        <v>46</v>
      </c>
      <c s="29" t="s">
        <v>574</v>
      </c>
      <c s="29" t="s">
        <v>429</v>
      </c>
      <c s="25" t="s">
        <v>48</v>
      </c>
      <c s="30" t="s">
        <v>430</v>
      </c>
      <c s="31" t="s">
        <v>60</v>
      </c>
      <c s="32">
        <v>10</v>
      </c>
      <c s="33">
        <v>0</v>
      </c>
      <c s="33">
        <f>ROUND(ROUND(H262,2)*ROUND(G262,3),2)</f>
      </c>
      <c s="31" t="s">
        <v>51</v>
      </c>
      <c r="O262">
        <f>(I262*21)/100</f>
      </c>
      <c t="s">
        <v>22</v>
      </c>
    </row>
    <row r="263" spans="1:5" ht="51">
      <c r="A263" s="34" t="s">
        <v>52</v>
      </c>
      <c r="E263" s="35" t="s">
        <v>159</v>
      </c>
    </row>
    <row r="264" spans="1:5" ht="12.75">
      <c r="A264" s="36" t="s">
        <v>54</v>
      </c>
      <c r="E264" s="37" t="s">
        <v>426</v>
      </c>
    </row>
    <row r="265" spans="1:5" ht="25.5">
      <c r="A265" t="s">
        <v>56</v>
      </c>
      <c r="E265" s="35" t="s">
        <v>170</v>
      </c>
    </row>
    <row r="266" spans="1:16" ht="12.75">
      <c r="A266" s="25" t="s">
        <v>46</v>
      </c>
      <c s="29" t="s">
        <v>575</v>
      </c>
      <c s="29" t="s">
        <v>677</v>
      </c>
      <c s="25" t="s">
        <v>48</v>
      </c>
      <c s="30" t="s">
        <v>678</v>
      </c>
      <c s="31" t="s">
        <v>60</v>
      </c>
      <c s="32">
        <v>4</v>
      </c>
      <c s="33">
        <v>0</v>
      </c>
      <c s="33">
        <f>ROUND(ROUND(H266,2)*ROUND(G266,3),2)</f>
      </c>
      <c s="31" t="s">
        <v>51</v>
      </c>
      <c r="O266">
        <f>(I266*21)/100</f>
      </c>
      <c t="s">
        <v>22</v>
      </c>
    </row>
    <row r="267" spans="1:5" ht="51">
      <c r="A267" s="34" t="s">
        <v>52</v>
      </c>
      <c r="E267" s="35" t="s">
        <v>159</v>
      </c>
    </row>
    <row r="268" spans="1:5" ht="12.75">
      <c r="A268" s="36" t="s">
        <v>54</v>
      </c>
      <c r="E268" s="37" t="s">
        <v>434</v>
      </c>
    </row>
    <row r="269" spans="1:5" ht="25.5">
      <c r="A269" t="s">
        <v>56</v>
      </c>
      <c r="E269" s="35" t="s">
        <v>170</v>
      </c>
    </row>
    <row r="270" spans="1:16" ht="12.75">
      <c r="A270" s="25" t="s">
        <v>46</v>
      </c>
      <c s="29" t="s">
        <v>577</v>
      </c>
      <c s="29" t="s">
        <v>432</v>
      </c>
      <c s="25" t="s">
        <v>48</v>
      </c>
      <c s="30" t="s">
        <v>433</v>
      </c>
      <c s="31" t="s">
        <v>60</v>
      </c>
      <c s="32">
        <v>4</v>
      </c>
      <c s="33">
        <v>0</v>
      </c>
      <c s="33">
        <f>ROUND(ROUND(H270,2)*ROUND(G270,3),2)</f>
      </c>
      <c s="31" t="s">
        <v>51</v>
      </c>
      <c r="O270">
        <f>(I270*21)/100</f>
      </c>
      <c t="s">
        <v>22</v>
      </c>
    </row>
    <row r="271" spans="1:5" ht="12.75">
      <c r="A271" s="34" t="s">
        <v>52</v>
      </c>
      <c r="E271" s="35" t="s">
        <v>48</v>
      </c>
    </row>
    <row r="272" spans="1:5" ht="12.75">
      <c r="A272" s="36" t="s">
        <v>54</v>
      </c>
      <c r="E272" s="37" t="s">
        <v>434</v>
      </c>
    </row>
    <row r="273" spans="1:5" ht="25.5">
      <c r="A273" t="s">
        <v>56</v>
      </c>
      <c r="E273" s="35" t="s">
        <v>427</v>
      </c>
    </row>
    <row r="274" spans="1:16" ht="25.5">
      <c r="A274" s="25" t="s">
        <v>46</v>
      </c>
      <c s="29" t="s">
        <v>578</v>
      </c>
      <c s="29" t="s">
        <v>436</v>
      </c>
      <c s="25" t="s">
        <v>48</v>
      </c>
      <c s="30" t="s">
        <v>437</v>
      </c>
      <c s="31" t="s">
        <v>50</v>
      </c>
      <c s="32">
        <v>518.7</v>
      </c>
      <c s="33">
        <v>0</v>
      </c>
      <c s="33">
        <f>ROUND(ROUND(H274,2)*ROUND(G274,3),2)</f>
      </c>
      <c s="31" t="s">
        <v>51</v>
      </c>
      <c r="O274">
        <f>(I274*21)/100</f>
      </c>
      <c t="s">
        <v>22</v>
      </c>
    </row>
    <row r="275" spans="1:5" ht="25.5">
      <c r="A275" s="34" t="s">
        <v>52</v>
      </c>
      <c r="E275" s="35" t="s">
        <v>438</v>
      </c>
    </row>
    <row r="276" spans="1:5" ht="127.5">
      <c r="A276" s="36" t="s">
        <v>54</v>
      </c>
      <c r="E276" s="37" t="s">
        <v>947</v>
      </c>
    </row>
    <row r="277" spans="1:5" ht="38.25">
      <c r="A277" t="s">
        <v>56</v>
      </c>
      <c r="E277" s="35" t="s">
        <v>440</v>
      </c>
    </row>
    <row r="278" spans="1:16" ht="25.5">
      <c r="A278" s="25" t="s">
        <v>46</v>
      </c>
      <c s="29" t="s">
        <v>583</v>
      </c>
      <c s="29" t="s">
        <v>442</v>
      </c>
      <c s="25" t="s">
        <v>48</v>
      </c>
      <c s="30" t="s">
        <v>443</v>
      </c>
      <c s="31" t="s">
        <v>50</v>
      </c>
      <c s="32">
        <v>518.7</v>
      </c>
      <c s="33">
        <v>0</v>
      </c>
      <c s="33">
        <f>ROUND(ROUND(H278,2)*ROUND(G278,3),2)</f>
      </c>
      <c s="31" t="s">
        <v>51</v>
      </c>
      <c r="O278">
        <f>(I278*21)/100</f>
      </c>
      <c t="s">
        <v>22</v>
      </c>
    </row>
    <row r="279" spans="1:5" ht="25.5">
      <c r="A279" s="34" t="s">
        <v>52</v>
      </c>
      <c r="E279" s="35" t="s">
        <v>444</v>
      </c>
    </row>
    <row r="280" spans="1:5" ht="127.5">
      <c r="A280" s="36" t="s">
        <v>54</v>
      </c>
      <c r="E280" s="37" t="s">
        <v>947</v>
      </c>
    </row>
    <row r="281" spans="1:5" ht="38.25">
      <c r="A281" t="s">
        <v>56</v>
      </c>
      <c r="E281" s="35" t="s">
        <v>440</v>
      </c>
    </row>
    <row r="282" spans="1:16" ht="12.75">
      <c r="A282" s="25" t="s">
        <v>46</v>
      </c>
      <c s="29" t="s">
        <v>588</v>
      </c>
      <c s="29" t="s">
        <v>584</v>
      </c>
      <c s="25" t="s">
        <v>48</v>
      </c>
      <c s="30" t="s">
        <v>585</v>
      </c>
      <c s="31" t="s">
        <v>60</v>
      </c>
      <c s="32">
        <v>4</v>
      </c>
      <c s="33">
        <v>0</v>
      </c>
      <c s="33">
        <f>ROUND(ROUND(H282,2)*ROUND(G282,3),2)</f>
      </c>
      <c s="31" t="s">
        <v>51</v>
      </c>
      <c r="O282">
        <f>(I282*21)/100</f>
      </c>
      <c t="s">
        <v>22</v>
      </c>
    </row>
    <row r="283" spans="1:5" ht="12.75">
      <c r="A283" s="34" t="s">
        <v>52</v>
      </c>
      <c r="E283" s="35" t="s">
        <v>48</v>
      </c>
    </row>
    <row r="284" spans="1:5" ht="12.75">
      <c r="A284" s="36" t="s">
        <v>54</v>
      </c>
      <c r="E284" s="37" t="s">
        <v>948</v>
      </c>
    </row>
    <row r="285" spans="1:5" ht="38.25">
      <c r="A285" t="s">
        <v>56</v>
      </c>
      <c r="E285" s="35" t="s">
        <v>587</v>
      </c>
    </row>
    <row r="286" spans="1:16" ht="12.75">
      <c r="A286" s="25" t="s">
        <v>46</v>
      </c>
      <c s="29" t="s">
        <v>594</v>
      </c>
      <c s="29" t="s">
        <v>589</v>
      </c>
      <c s="25" t="s">
        <v>48</v>
      </c>
      <c s="30" t="s">
        <v>590</v>
      </c>
      <c s="31" t="s">
        <v>158</v>
      </c>
      <c s="32">
        <v>216</v>
      </c>
      <c s="33">
        <v>0</v>
      </c>
      <c s="33">
        <f>ROUND(ROUND(H286,2)*ROUND(G286,3),2)</f>
      </c>
      <c s="31" t="s">
        <v>51</v>
      </c>
      <c r="O286">
        <f>(I286*21)/100</f>
      </c>
      <c t="s">
        <v>22</v>
      </c>
    </row>
    <row r="287" spans="1:5" ht="25.5">
      <c r="A287" s="34" t="s">
        <v>52</v>
      </c>
      <c r="E287" s="35" t="s">
        <v>591</v>
      </c>
    </row>
    <row r="288" spans="1:5" ht="12.75">
      <c r="A288" s="36" t="s">
        <v>54</v>
      </c>
      <c r="E288" s="37" t="s">
        <v>949</v>
      </c>
    </row>
    <row r="289" spans="1:5" ht="51">
      <c r="A289" t="s">
        <v>56</v>
      </c>
      <c r="E289" s="35" t="s">
        <v>593</v>
      </c>
    </row>
    <row r="290" spans="1:16" ht="12.75">
      <c r="A290" s="25" t="s">
        <v>46</v>
      </c>
      <c s="29" t="s">
        <v>600</v>
      </c>
      <c s="29" t="s">
        <v>446</v>
      </c>
      <c s="25" t="s">
        <v>48</v>
      </c>
      <c s="30" t="s">
        <v>447</v>
      </c>
      <c s="31" t="s">
        <v>158</v>
      </c>
      <c s="32">
        <v>80</v>
      </c>
      <c s="33">
        <v>0</v>
      </c>
      <c s="33">
        <f>ROUND(ROUND(H290,2)*ROUND(G290,3),2)</f>
      </c>
      <c s="31" t="s">
        <v>51</v>
      </c>
      <c r="O290">
        <f>(I290*21)/100</f>
      </c>
      <c t="s">
        <v>22</v>
      </c>
    </row>
    <row r="291" spans="1:5" ht="12.75">
      <c r="A291" s="34" t="s">
        <v>52</v>
      </c>
      <c r="E291" s="35" t="s">
        <v>448</v>
      </c>
    </row>
    <row r="292" spans="1:5" ht="12.75">
      <c r="A292" s="36" t="s">
        <v>54</v>
      </c>
      <c r="E292" s="37" t="s">
        <v>950</v>
      </c>
    </row>
    <row r="293" spans="1:5" ht="63.75">
      <c r="A293" t="s">
        <v>56</v>
      </c>
      <c r="E293" s="35" t="s">
        <v>450</v>
      </c>
    </row>
    <row r="294" spans="1:16" ht="12.75">
      <c r="A294" s="25" t="s">
        <v>46</v>
      </c>
      <c s="29" t="s">
        <v>602</v>
      </c>
      <c s="29" t="s">
        <v>452</v>
      </c>
      <c s="25" t="s">
        <v>48</v>
      </c>
      <c s="30" t="s">
        <v>453</v>
      </c>
      <c s="31" t="s">
        <v>158</v>
      </c>
      <c s="32">
        <v>1266</v>
      </c>
      <c s="33">
        <v>0</v>
      </c>
      <c s="33">
        <f>ROUND(ROUND(H294,2)*ROUND(G294,3),2)</f>
      </c>
      <c s="31" t="s">
        <v>51</v>
      </c>
      <c r="O294">
        <f>(I294*21)/100</f>
      </c>
      <c t="s">
        <v>22</v>
      </c>
    </row>
    <row r="295" spans="1:5" ht="12.75">
      <c r="A295" s="34" t="s">
        <v>52</v>
      </c>
      <c r="E295" s="35" t="s">
        <v>48</v>
      </c>
    </row>
    <row r="296" spans="1:5" ht="25.5">
      <c r="A296" s="36" t="s">
        <v>54</v>
      </c>
      <c r="E296" s="37" t="s">
        <v>951</v>
      </c>
    </row>
    <row r="297" spans="1:5" ht="25.5">
      <c r="A297" t="s">
        <v>56</v>
      </c>
      <c r="E297" s="35" t="s">
        <v>455</v>
      </c>
    </row>
    <row r="298" spans="1:16" ht="12.75">
      <c r="A298" s="25" t="s">
        <v>46</v>
      </c>
      <c s="29" t="s">
        <v>604</v>
      </c>
      <c s="29" t="s">
        <v>610</v>
      </c>
      <c s="25" t="s">
        <v>48</v>
      </c>
      <c s="30" t="s">
        <v>611</v>
      </c>
      <c s="31" t="s">
        <v>50</v>
      </c>
      <c s="32">
        <v>40</v>
      </c>
      <c s="33">
        <v>0</v>
      </c>
      <c s="33">
        <f>ROUND(ROUND(H298,2)*ROUND(G298,3),2)</f>
      </c>
      <c s="31" t="s">
        <v>51</v>
      </c>
      <c r="O298">
        <f>(I298*21)/100</f>
      </c>
      <c t="s">
        <v>22</v>
      </c>
    </row>
    <row r="299" spans="1:5" ht="25.5">
      <c r="A299" s="34" t="s">
        <v>52</v>
      </c>
      <c r="E299" s="35" t="s">
        <v>612</v>
      </c>
    </row>
    <row r="300" spans="1:5" ht="12.75">
      <c r="A300" s="36" t="s">
        <v>54</v>
      </c>
      <c r="E300" s="37" t="s">
        <v>952</v>
      </c>
    </row>
    <row r="301" spans="1:5" ht="89.25">
      <c r="A301" t="s">
        <v>56</v>
      </c>
      <c r="E301" s="35" t="s">
        <v>614</v>
      </c>
    </row>
    <row r="302" spans="1:16" ht="12.75">
      <c r="A302" s="25" t="s">
        <v>46</v>
      </c>
      <c s="29" t="s">
        <v>609</v>
      </c>
      <c s="29" t="s">
        <v>457</v>
      </c>
      <c s="25" t="s">
        <v>48</v>
      </c>
      <c s="30" t="s">
        <v>458</v>
      </c>
      <c s="31" t="s">
        <v>114</v>
      </c>
      <c s="32">
        <v>51</v>
      </c>
      <c s="33">
        <v>0</v>
      </c>
      <c s="33">
        <f>ROUND(ROUND(H302,2)*ROUND(G302,3),2)</f>
      </c>
      <c s="31" t="s">
        <v>51</v>
      </c>
      <c r="O302">
        <f>(I302*21)/100</f>
      </c>
      <c t="s">
        <v>22</v>
      </c>
    </row>
    <row r="303" spans="1:5" ht="12.75">
      <c r="A303" s="34" t="s">
        <v>52</v>
      </c>
      <c r="E303" s="35" t="s">
        <v>115</v>
      </c>
    </row>
    <row r="304" spans="1:5" ht="12.75">
      <c r="A304" s="36" t="s">
        <v>54</v>
      </c>
      <c r="E304" s="37" t="s">
        <v>953</v>
      </c>
    </row>
    <row r="305" spans="1:5" ht="76.5">
      <c r="A305" t="s">
        <v>56</v>
      </c>
      <c r="E305" s="35" t="s">
        <v>460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0+O8+O33+O114+O123+O176+O181+O186+O191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954</v>
      </c>
      <c s="38">
        <f>0+I8+I33+I114+I123+I176+I181+I186+I191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954</v>
      </c>
      <c s="6"/>
      <c s="18" t="s">
        <v>955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0+I9+I13+I17+I21+I25+I29</f>
      </c>
      <c>
        <f>0+O9+O13+O17+O21+O25+O29</f>
      </c>
    </row>
    <row r="9" spans="1:16" ht="12.75">
      <c r="A9" s="25" t="s">
        <v>46</v>
      </c>
      <c s="29" t="s">
        <v>28</v>
      </c>
      <c s="29" t="s">
        <v>86</v>
      </c>
      <c s="25" t="s">
        <v>48</v>
      </c>
      <c s="30" t="s">
        <v>202</v>
      </c>
      <c s="31" t="s">
        <v>89</v>
      </c>
      <c s="32">
        <v>34.234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63.75">
      <c r="A11" s="36" t="s">
        <v>54</v>
      </c>
      <c r="E11" s="37" t="s">
        <v>956</v>
      </c>
    </row>
    <row r="12" spans="1:5" ht="25.5">
      <c r="A12" t="s">
        <v>56</v>
      </c>
      <c r="E12" s="35" t="s">
        <v>204</v>
      </c>
    </row>
    <row r="13" spans="1:16" ht="25.5">
      <c r="A13" s="25" t="s">
        <v>46</v>
      </c>
      <c s="29" t="s">
        <v>22</v>
      </c>
      <c s="29" t="s">
        <v>86</v>
      </c>
      <c s="25" t="s">
        <v>87</v>
      </c>
      <c s="30" t="s">
        <v>88</v>
      </c>
      <c s="31" t="s">
        <v>89</v>
      </c>
      <c s="32">
        <v>62.4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38.25">
      <c r="A15" s="36" t="s">
        <v>54</v>
      </c>
      <c r="E15" s="37" t="s">
        <v>957</v>
      </c>
    </row>
    <row r="16" spans="1:5" ht="89.25">
      <c r="A16" t="s">
        <v>56</v>
      </c>
      <c r="E16" s="35" t="s">
        <v>91</v>
      </c>
    </row>
    <row r="17" spans="1:16" ht="25.5">
      <c r="A17" s="25" t="s">
        <v>46</v>
      </c>
      <c s="29" t="s">
        <v>21</v>
      </c>
      <c s="29" t="s">
        <v>92</v>
      </c>
      <c s="25" t="s">
        <v>87</v>
      </c>
      <c s="30" t="s">
        <v>88</v>
      </c>
      <c s="31" t="s">
        <v>89</v>
      </c>
      <c s="32">
        <v>501.867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93</v>
      </c>
    </row>
    <row r="19" spans="1:5" ht="89.25">
      <c r="A19" s="36" t="s">
        <v>54</v>
      </c>
      <c r="E19" s="37" t="s">
        <v>958</v>
      </c>
    </row>
    <row r="20" spans="1:5" ht="89.25">
      <c r="A20" t="s">
        <v>56</v>
      </c>
      <c r="E20" s="35" t="s">
        <v>91</v>
      </c>
    </row>
    <row r="21" spans="1:16" ht="12.75">
      <c r="A21" s="25" t="s">
        <v>46</v>
      </c>
      <c s="29" t="s">
        <v>32</v>
      </c>
      <c s="29" t="s">
        <v>764</v>
      </c>
      <c s="25" t="s">
        <v>48</v>
      </c>
      <c s="30" t="s">
        <v>765</v>
      </c>
      <c s="31" t="s">
        <v>89</v>
      </c>
      <c s="32">
        <v>887.5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25.5">
      <c r="A22" s="34" t="s">
        <v>52</v>
      </c>
      <c r="E22" s="35" t="s">
        <v>766</v>
      </c>
    </row>
    <row r="23" spans="1:5" ht="89.25">
      <c r="A23" s="36" t="s">
        <v>54</v>
      </c>
      <c r="E23" s="37" t="s">
        <v>959</v>
      </c>
    </row>
    <row r="24" spans="1:5" ht="25.5">
      <c r="A24" t="s">
        <v>56</v>
      </c>
      <c r="E24" s="35" t="s">
        <v>204</v>
      </c>
    </row>
    <row r="25" spans="1:16" ht="12.75">
      <c r="A25" s="25" t="s">
        <v>46</v>
      </c>
      <c s="29" t="s">
        <v>34</v>
      </c>
      <c s="29" t="s">
        <v>207</v>
      </c>
      <c s="25" t="s">
        <v>48</v>
      </c>
      <c s="30" t="s">
        <v>208</v>
      </c>
      <c s="31" t="s">
        <v>89</v>
      </c>
      <c s="32">
        <v>0.006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12.75">
      <c r="A27" s="36" t="s">
        <v>54</v>
      </c>
      <c r="E27" s="37" t="s">
        <v>960</v>
      </c>
    </row>
    <row r="28" spans="1:5" ht="140.25">
      <c r="A28" t="s">
        <v>56</v>
      </c>
      <c r="E28" s="35" t="s">
        <v>98</v>
      </c>
    </row>
    <row r="29" spans="1:16" ht="25.5">
      <c r="A29" s="25" t="s">
        <v>46</v>
      </c>
      <c s="29" t="s">
        <v>36</v>
      </c>
      <c s="29" t="s">
        <v>210</v>
      </c>
      <c s="25" t="s">
        <v>211</v>
      </c>
      <c s="30" t="s">
        <v>212</v>
      </c>
      <c s="31" t="s">
        <v>89</v>
      </c>
      <c s="32">
        <v>21.137</v>
      </c>
      <c s="33">
        <v>0</v>
      </c>
      <c s="33">
        <f>ROUND(ROUND(H29,2)*ROUND(G29,3),2)</f>
      </c>
      <c s="31" t="s">
        <v>51</v>
      </c>
      <c r="O29">
        <f>(I29*21)/100</f>
      </c>
      <c t="s">
        <v>22</v>
      </c>
    </row>
    <row r="30" spans="1:5" ht="12.75">
      <c r="A30" s="34" t="s">
        <v>52</v>
      </c>
      <c r="E30" s="35" t="s">
        <v>48</v>
      </c>
    </row>
    <row r="31" spans="1:5" ht="51">
      <c r="A31" s="36" t="s">
        <v>54</v>
      </c>
      <c r="E31" s="37" t="s">
        <v>961</v>
      </c>
    </row>
    <row r="32" spans="1:5" ht="140.25">
      <c r="A32" t="s">
        <v>56</v>
      </c>
      <c r="E32" s="35" t="s">
        <v>98</v>
      </c>
    </row>
    <row r="33" spans="1:18" ht="12.75" customHeight="1">
      <c r="A33" s="6" t="s">
        <v>44</v>
      </c>
      <c s="6"/>
      <c s="40" t="s">
        <v>28</v>
      </c>
      <c s="6"/>
      <c s="27" t="s">
        <v>45</v>
      </c>
      <c s="6"/>
      <c s="6"/>
      <c s="6"/>
      <c s="41">
        <f>0+Q33</f>
      </c>
      <c s="6"/>
      <c r="O33">
        <f>0+R33</f>
      </c>
      <c r="Q33">
        <f>0+I34+I38+I42+I46+I50+I54+I58+I62+I66+I70+I74+I78+I82+I86+I90+I94+I98+I102+I106+I110</f>
      </c>
      <c>
        <f>0+O34+O38+O42+O46+O50+O54+O58+O62+O66+O70+O74+O78+O82+O86+O90+O94+O98+O102+O106+O110</f>
      </c>
    </row>
    <row r="34" spans="1:16" ht="12.75">
      <c r="A34" s="25" t="s">
        <v>46</v>
      </c>
      <c s="29" t="s">
        <v>77</v>
      </c>
      <c s="29" t="s">
        <v>47</v>
      </c>
      <c s="25" t="s">
        <v>48</v>
      </c>
      <c s="30" t="s">
        <v>49</v>
      </c>
      <c s="31" t="s">
        <v>50</v>
      </c>
      <c s="32">
        <v>20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51">
      <c r="A35" s="34" t="s">
        <v>52</v>
      </c>
      <c r="E35" s="35" t="s">
        <v>53</v>
      </c>
    </row>
    <row r="36" spans="1:5" ht="25.5">
      <c r="A36" s="36" t="s">
        <v>54</v>
      </c>
      <c r="E36" s="37" t="s">
        <v>770</v>
      </c>
    </row>
    <row r="37" spans="1:5" ht="38.25">
      <c r="A37" t="s">
        <v>56</v>
      </c>
      <c r="E37" s="35" t="s">
        <v>57</v>
      </c>
    </row>
    <row r="38" spans="1:16" ht="12.75">
      <c r="A38" s="25" t="s">
        <v>46</v>
      </c>
      <c s="29" t="s">
        <v>118</v>
      </c>
      <c s="29" t="s">
        <v>70</v>
      </c>
      <c s="25" t="s">
        <v>48</v>
      </c>
      <c s="30" t="s">
        <v>71</v>
      </c>
      <c s="31" t="s">
        <v>60</v>
      </c>
      <c s="32">
        <v>2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63.75">
      <c r="A39" s="34" t="s">
        <v>52</v>
      </c>
      <c r="E39" s="35" t="s">
        <v>61</v>
      </c>
    </row>
    <row r="40" spans="1:5" ht="25.5">
      <c r="A40" s="36" t="s">
        <v>54</v>
      </c>
      <c r="E40" s="37" t="s">
        <v>468</v>
      </c>
    </row>
    <row r="41" spans="1:5" ht="127.5">
      <c r="A41" t="s">
        <v>56</v>
      </c>
      <c r="E41" s="35" t="s">
        <v>216</v>
      </c>
    </row>
    <row r="42" spans="1:16" ht="12.75">
      <c r="A42" s="25" t="s">
        <v>46</v>
      </c>
      <c s="29" t="s">
        <v>39</v>
      </c>
      <c s="29" t="s">
        <v>217</v>
      </c>
      <c s="25" t="s">
        <v>48</v>
      </c>
      <c s="30" t="s">
        <v>218</v>
      </c>
      <c s="31" t="s">
        <v>114</v>
      </c>
      <c s="32">
        <v>14.2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12.75">
      <c r="A43" s="34" t="s">
        <v>52</v>
      </c>
      <c r="E43" s="35" t="s">
        <v>219</v>
      </c>
    </row>
    <row r="44" spans="1:5" ht="25.5">
      <c r="A44" s="36" t="s">
        <v>54</v>
      </c>
      <c r="E44" s="37" t="s">
        <v>962</v>
      </c>
    </row>
    <row r="45" spans="1:5" ht="63.75">
      <c r="A45" t="s">
        <v>56</v>
      </c>
      <c r="E45" s="35" t="s">
        <v>117</v>
      </c>
    </row>
    <row r="46" spans="1:16" ht="25.5">
      <c r="A46" s="25" t="s">
        <v>46</v>
      </c>
      <c s="29" t="s">
        <v>41</v>
      </c>
      <c s="29" t="s">
        <v>221</v>
      </c>
      <c s="25" t="s">
        <v>48</v>
      </c>
      <c s="30" t="s">
        <v>222</v>
      </c>
      <c s="31" t="s">
        <v>114</v>
      </c>
      <c s="32">
        <v>25.95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12.75">
      <c r="A47" s="34" t="s">
        <v>52</v>
      </c>
      <c r="E47" s="35" t="s">
        <v>115</v>
      </c>
    </row>
    <row r="48" spans="1:5" ht="12.75">
      <c r="A48" s="36" t="s">
        <v>54</v>
      </c>
      <c r="E48" s="37" t="s">
        <v>963</v>
      </c>
    </row>
    <row r="49" spans="1:5" ht="63.75">
      <c r="A49" t="s">
        <v>56</v>
      </c>
      <c r="E49" s="35" t="s">
        <v>117</v>
      </c>
    </row>
    <row r="50" spans="1:16" ht="12.75">
      <c r="A50" s="25" t="s">
        <v>46</v>
      </c>
      <c s="29" t="s">
        <v>43</v>
      </c>
      <c s="29" t="s">
        <v>119</v>
      </c>
      <c s="25" t="s">
        <v>228</v>
      </c>
      <c s="30" t="s">
        <v>120</v>
      </c>
      <c s="31" t="s">
        <v>114</v>
      </c>
      <c s="32">
        <v>694.965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89.25">
      <c r="A51" s="34" t="s">
        <v>52</v>
      </c>
      <c r="E51" s="35" t="s">
        <v>907</v>
      </c>
    </row>
    <row r="52" spans="1:5" ht="114.75">
      <c r="A52" s="36" t="s">
        <v>54</v>
      </c>
      <c r="E52" s="37" t="s">
        <v>964</v>
      </c>
    </row>
    <row r="53" spans="1:5" ht="63.75">
      <c r="A53" t="s">
        <v>56</v>
      </c>
      <c r="E53" s="35" t="s">
        <v>117</v>
      </c>
    </row>
    <row r="54" spans="1:16" ht="12.75">
      <c r="A54" s="25" t="s">
        <v>46</v>
      </c>
      <c s="29" t="s">
        <v>138</v>
      </c>
      <c s="29" t="s">
        <v>119</v>
      </c>
      <c s="25" t="s">
        <v>230</v>
      </c>
      <c s="30" t="s">
        <v>120</v>
      </c>
      <c s="31" t="s">
        <v>114</v>
      </c>
      <c s="32">
        <v>56.394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51">
      <c r="A55" s="34" t="s">
        <v>52</v>
      </c>
      <c r="E55" s="35" t="s">
        <v>965</v>
      </c>
    </row>
    <row r="56" spans="1:5" ht="25.5">
      <c r="A56" s="36" t="s">
        <v>54</v>
      </c>
      <c r="E56" s="37" t="s">
        <v>966</v>
      </c>
    </row>
    <row r="57" spans="1:5" ht="89.25">
      <c r="A57" t="s">
        <v>56</v>
      </c>
      <c r="E57" s="35" t="s">
        <v>233</v>
      </c>
    </row>
    <row r="58" spans="1:16" ht="12.75">
      <c r="A58" s="25" t="s">
        <v>46</v>
      </c>
      <c s="29" t="s">
        <v>144</v>
      </c>
      <c s="29" t="s">
        <v>234</v>
      </c>
      <c s="25" t="s">
        <v>48</v>
      </c>
      <c s="30" t="s">
        <v>235</v>
      </c>
      <c s="31" t="s">
        <v>114</v>
      </c>
      <c s="32">
        <v>47.79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12.75">
      <c r="A59" s="34" t="s">
        <v>52</v>
      </c>
      <c r="E59" s="35" t="s">
        <v>236</v>
      </c>
    </row>
    <row r="60" spans="1:5" ht="12.75">
      <c r="A60" s="36" t="s">
        <v>54</v>
      </c>
      <c r="E60" s="37" t="s">
        <v>967</v>
      </c>
    </row>
    <row r="61" spans="1:5" ht="38.25">
      <c r="A61" t="s">
        <v>56</v>
      </c>
      <c r="E61" s="35" t="s">
        <v>238</v>
      </c>
    </row>
    <row r="62" spans="1:16" ht="12.75">
      <c r="A62" s="25" t="s">
        <v>46</v>
      </c>
      <c s="29" t="s">
        <v>149</v>
      </c>
      <c s="29" t="s">
        <v>239</v>
      </c>
      <c s="25" t="s">
        <v>48</v>
      </c>
      <c s="30" t="s">
        <v>240</v>
      </c>
      <c s="31" t="s">
        <v>114</v>
      </c>
      <c s="32">
        <v>129.865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51">
      <c r="A63" s="34" t="s">
        <v>52</v>
      </c>
      <c r="E63" s="35" t="s">
        <v>241</v>
      </c>
    </row>
    <row r="64" spans="1:5" ht="12.75">
      <c r="A64" s="36" t="s">
        <v>54</v>
      </c>
      <c r="E64" s="37" t="s">
        <v>968</v>
      </c>
    </row>
    <row r="65" spans="1:5" ht="369.75">
      <c r="A65" t="s">
        <v>56</v>
      </c>
      <c r="E65" s="35" t="s">
        <v>243</v>
      </c>
    </row>
    <row r="66" spans="1:16" ht="12.75">
      <c r="A66" s="25" t="s">
        <v>46</v>
      </c>
      <c s="29" t="s">
        <v>155</v>
      </c>
      <c s="29" t="s">
        <v>123</v>
      </c>
      <c s="25" t="s">
        <v>48</v>
      </c>
      <c s="30" t="s">
        <v>124</v>
      </c>
      <c s="31" t="s">
        <v>114</v>
      </c>
      <c s="32">
        <v>47.79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25.5">
      <c r="A67" s="34" t="s">
        <v>52</v>
      </c>
      <c r="E67" s="35" t="s">
        <v>244</v>
      </c>
    </row>
    <row r="68" spans="1:5" ht="12.75">
      <c r="A68" s="36" t="s">
        <v>54</v>
      </c>
      <c r="E68" s="37" t="s">
        <v>969</v>
      </c>
    </row>
    <row r="69" spans="1:5" ht="306">
      <c r="A69" t="s">
        <v>56</v>
      </c>
      <c r="E69" s="35" t="s">
        <v>246</v>
      </c>
    </row>
    <row r="70" spans="1:16" ht="12.75">
      <c r="A70" s="25" t="s">
        <v>46</v>
      </c>
      <c s="29" t="s">
        <v>162</v>
      </c>
      <c s="29" t="s">
        <v>247</v>
      </c>
      <c s="25" t="s">
        <v>48</v>
      </c>
      <c s="30" t="s">
        <v>248</v>
      </c>
      <c s="31" t="s">
        <v>158</v>
      </c>
      <c s="32">
        <v>488.435</v>
      </c>
      <c s="33">
        <v>0</v>
      </c>
      <c s="33">
        <f>ROUND(ROUND(H70,2)*ROUND(G70,3),2)</f>
      </c>
      <c s="31" t="s">
        <v>51</v>
      </c>
      <c r="O70">
        <f>(I70*21)/100</f>
      </c>
      <c t="s">
        <v>22</v>
      </c>
    </row>
    <row r="71" spans="1:5" ht="12.75">
      <c r="A71" s="34" t="s">
        <v>52</v>
      </c>
      <c r="E71" s="35" t="s">
        <v>249</v>
      </c>
    </row>
    <row r="72" spans="1:5" ht="25.5">
      <c r="A72" s="36" t="s">
        <v>54</v>
      </c>
      <c r="E72" s="37" t="s">
        <v>970</v>
      </c>
    </row>
    <row r="73" spans="1:5" ht="63.75">
      <c r="A73" t="s">
        <v>56</v>
      </c>
      <c r="E73" s="35" t="s">
        <v>251</v>
      </c>
    </row>
    <row r="74" spans="1:16" ht="12.75">
      <c r="A74" s="25" t="s">
        <v>46</v>
      </c>
      <c s="29" t="s">
        <v>166</v>
      </c>
      <c s="29" t="s">
        <v>700</v>
      </c>
      <c s="25" t="s">
        <v>48</v>
      </c>
      <c s="30" t="s">
        <v>701</v>
      </c>
      <c s="31" t="s">
        <v>114</v>
      </c>
      <c s="32">
        <v>8</v>
      </c>
      <c s="33">
        <v>0</v>
      </c>
      <c s="33">
        <f>ROUND(ROUND(H74,2)*ROUND(G74,3),2)</f>
      </c>
      <c s="31" t="s">
        <v>51</v>
      </c>
      <c r="O74">
        <f>(I74*21)/100</f>
      </c>
      <c t="s">
        <v>22</v>
      </c>
    </row>
    <row r="75" spans="1:5" ht="12.75">
      <c r="A75" s="34" t="s">
        <v>52</v>
      </c>
      <c r="E75" s="35" t="s">
        <v>249</v>
      </c>
    </row>
    <row r="76" spans="1:5" ht="12.75">
      <c r="A76" s="36" t="s">
        <v>54</v>
      </c>
      <c r="E76" s="37" t="s">
        <v>702</v>
      </c>
    </row>
    <row r="77" spans="1:5" ht="63.75">
      <c r="A77" t="s">
        <v>56</v>
      </c>
      <c r="E77" s="35" t="s">
        <v>251</v>
      </c>
    </row>
    <row r="78" spans="1:16" ht="12.75">
      <c r="A78" s="25" t="s">
        <v>46</v>
      </c>
      <c s="29" t="s">
        <v>171</v>
      </c>
      <c s="29" t="s">
        <v>779</v>
      </c>
      <c s="25" t="s">
        <v>48</v>
      </c>
      <c s="30" t="s">
        <v>780</v>
      </c>
      <c s="31" t="s">
        <v>60</v>
      </c>
      <c s="32">
        <v>15</v>
      </c>
      <c s="33">
        <v>0</v>
      </c>
      <c s="33">
        <f>ROUND(ROUND(H78,2)*ROUND(G78,3),2)</f>
      </c>
      <c s="31" t="s">
        <v>51</v>
      </c>
      <c r="O78">
        <f>(I78*21)/100</f>
      </c>
      <c t="s">
        <v>22</v>
      </c>
    </row>
    <row r="79" spans="1:5" ht="38.25">
      <c r="A79" s="34" t="s">
        <v>52</v>
      </c>
      <c r="E79" s="35" t="s">
        <v>781</v>
      </c>
    </row>
    <row r="80" spans="1:5" ht="12.75">
      <c r="A80" s="36" t="s">
        <v>54</v>
      </c>
      <c r="E80" s="37" t="s">
        <v>971</v>
      </c>
    </row>
    <row r="81" spans="1:5" ht="63.75">
      <c r="A81" t="s">
        <v>56</v>
      </c>
      <c r="E81" s="35" t="s">
        <v>251</v>
      </c>
    </row>
    <row r="82" spans="1:16" ht="12.75">
      <c r="A82" s="25" t="s">
        <v>46</v>
      </c>
      <c s="29" t="s">
        <v>174</v>
      </c>
      <c s="29" t="s">
        <v>133</v>
      </c>
      <c s="25" t="s">
        <v>48</v>
      </c>
      <c s="30" t="s">
        <v>134</v>
      </c>
      <c s="31" t="s">
        <v>114</v>
      </c>
      <c s="32">
        <v>283.342</v>
      </c>
      <c s="33">
        <v>0</v>
      </c>
      <c s="33">
        <f>ROUND(ROUND(H82,2)*ROUND(G82,3),2)</f>
      </c>
      <c s="31" t="s">
        <v>51</v>
      </c>
      <c r="O82">
        <f>(I82*21)/100</f>
      </c>
      <c t="s">
        <v>22</v>
      </c>
    </row>
    <row r="83" spans="1:5" ht="12.75">
      <c r="A83" s="34" t="s">
        <v>52</v>
      </c>
      <c r="E83" s="35" t="s">
        <v>48</v>
      </c>
    </row>
    <row r="84" spans="1:5" ht="63.75">
      <c r="A84" s="36" t="s">
        <v>54</v>
      </c>
      <c r="E84" s="37" t="s">
        <v>972</v>
      </c>
    </row>
    <row r="85" spans="1:5" ht="191.25">
      <c r="A85" t="s">
        <v>56</v>
      </c>
      <c r="E85" s="35" t="s">
        <v>136</v>
      </c>
    </row>
    <row r="86" spans="1:16" ht="12.75">
      <c r="A86" s="25" t="s">
        <v>46</v>
      </c>
      <c s="29" t="s">
        <v>177</v>
      </c>
      <c s="29" t="s">
        <v>275</v>
      </c>
      <c s="25" t="s">
        <v>48</v>
      </c>
      <c s="30" t="s">
        <v>276</v>
      </c>
      <c s="31" t="s">
        <v>114</v>
      </c>
      <c s="32">
        <v>22</v>
      </c>
      <c s="33">
        <v>0</v>
      </c>
      <c s="33">
        <f>ROUND(ROUND(H86,2)*ROUND(G86,3),2)</f>
      </c>
      <c s="31" t="s">
        <v>51</v>
      </c>
      <c r="O86">
        <f>(I86*21)/100</f>
      </c>
      <c t="s">
        <v>22</v>
      </c>
    </row>
    <row r="87" spans="1:5" ht="51">
      <c r="A87" s="34" t="s">
        <v>52</v>
      </c>
      <c r="E87" s="35" t="s">
        <v>277</v>
      </c>
    </row>
    <row r="88" spans="1:5" ht="12.75">
      <c r="A88" s="36" t="s">
        <v>54</v>
      </c>
      <c r="E88" s="37" t="s">
        <v>973</v>
      </c>
    </row>
    <row r="89" spans="1:5" ht="229.5">
      <c r="A89" t="s">
        <v>56</v>
      </c>
      <c r="E89" s="35" t="s">
        <v>279</v>
      </c>
    </row>
    <row r="90" spans="1:16" ht="12.75">
      <c r="A90" s="25" t="s">
        <v>46</v>
      </c>
      <c s="29" t="s">
        <v>182</v>
      </c>
      <c s="29" t="s">
        <v>280</v>
      </c>
      <c s="25" t="s">
        <v>211</v>
      </c>
      <c s="30" t="s">
        <v>281</v>
      </c>
      <c s="31" t="s">
        <v>114</v>
      </c>
      <c s="32">
        <v>20</v>
      </c>
      <c s="33">
        <v>0</v>
      </c>
      <c s="33">
        <f>ROUND(ROUND(H90,2)*ROUND(G90,3),2)</f>
      </c>
      <c s="31" t="s">
        <v>51</v>
      </c>
      <c r="O90">
        <f>(I90*21)/100</f>
      </c>
      <c t="s">
        <v>22</v>
      </c>
    </row>
    <row r="91" spans="1:5" ht="12.75">
      <c r="A91" s="34" t="s">
        <v>52</v>
      </c>
      <c r="E91" s="35" t="s">
        <v>48</v>
      </c>
    </row>
    <row r="92" spans="1:5" ht="12.75">
      <c r="A92" s="36" t="s">
        <v>54</v>
      </c>
      <c r="E92" s="37" t="s">
        <v>974</v>
      </c>
    </row>
    <row r="93" spans="1:5" ht="331.5">
      <c r="A93" t="s">
        <v>56</v>
      </c>
      <c r="E93" s="35" t="s">
        <v>283</v>
      </c>
    </row>
    <row r="94" spans="1:16" ht="12.75">
      <c r="A94" s="25" t="s">
        <v>46</v>
      </c>
      <c s="29" t="s">
        <v>187</v>
      </c>
      <c s="29" t="s">
        <v>285</v>
      </c>
      <c s="25" t="s">
        <v>48</v>
      </c>
      <c s="30" t="s">
        <v>286</v>
      </c>
      <c s="31" t="s">
        <v>50</v>
      </c>
      <c s="32">
        <v>220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12.75">
      <c r="A95" s="34" t="s">
        <v>52</v>
      </c>
      <c r="E95" s="35" t="s">
        <v>48</v>
      </c>
    </row>
    <row r="96" spans="1:5" ht="12.75">
      <c r="A96" s="36" t="s">
        <v>54</v>
      </c>
      <c r="E96" s="37" t="s">
        <v>975</v>
      </c>
    </row>
    <row r="97" spans="1:5" ht="25.5">
      <c r="A97" t="s">
        <v>56</v>
      </c>
      <c r="E97" s="35" t="s">
        <v>288</v>
      </c>
    </row>
    <row r="98" spans="1:16" ht="12.75">
      <c r="A98" s="25" t="s">
        <v>46</v>
      </c>
      <c s="29" t="s">
        <v>192</v>
      </c>
      <c s="29" t="s">
        <v>290</v>
      </c>
      <c s="25" t="s">
        <v>48</v>
      </c>
      <c s="30" t="s">
        <v>291</v>
      </c>
      <c s="31" t="s">
        <v>50</v>
      </c>
      <c s="32">
        <v>477.9</v>
      </c>
      <c s="33">
        <v>0</v>
      </c>
      <c s="33">
        <f>ROUND(ROUND(H98,2)*ROUND(G98,3),2)</f>
      </c>
      <c s="31" t="s">
        <v>51</v>
      </c>
      <c r="O98">
        <f>(I98*21)/100</f>
      </c>
      <c t="s">
        <v>22</v>
      </c>
    </row>
    <row r="99" spans="1:5" ht="12.75">
      <c r="A99" s="34" t="s">
        <v>52</v>
      </c>
      <c r="E99" s="35" t="s">
        <v>48</v>
      </c>
    </row>
    <row r="100" spans="1:5" ht="25.5">
      <c r="A100" s="36" t="s">
        <v>54</v>
      </c>
      <c r="E100" s="37" t="s">
        <v>976</v>
      </c>
    </row>
    <row r="101" spans="1:5" ht="12.75">
      <c r="A101" t="s">
        <v>56</v>
      </c>
      <c r="E101" s="35" t="s">
        <v>293</v>
      </c>
    </row>
    <row r="102" spans="1:16" ht="12.75">
      <c r="A102" s="25" t="s">
        <v>46</v>
      </c>
      <c s="29" t="s">
        <v>196</v>
      </c>
      <c s="29" t="s">
        <v>295</v>
      </c>
      <c s="25" t="s">
        <v>48</v>
      </c>
      <c s="30" t="s">
        <v>296</v>
      </c>
      <c s="31" t="s">
        <v>50</v>
      </c>
      <c s="32">
        <v>477.9</v>
      </c>
      <c s="33">
        <v>0</v>
      </c>
      <c s="33">
        <f>ROUND(ROUND(H102,2)*ROUND(G102,3),2)</f>
      </c>
      <c s="31" t="s">
        <v>51</v>
      </c>
      <c r="O102">
        <f>(I102*21)/100</f>
      </c>
      <c t="s">
        <v>22</v>
      </c>
    </row>
    <row r="103" spans="1:5" ht="12.75">
      <c r="A103" s="34" t="s">
        <v>52</v>
      </c>
      <c r="E103" s="35" t="s">
        <v>297</v>
      </c>
    </row>
    <row r="104" spans="1:5" ht="12.75">
      <c r="A104" s="36" t="s">
        <v>54</v>
      </c>
      <c r="E104" s="37" t="s">
        <v>977</v>
      </c>
    </row>
    <row r="105" spans="1:5" ht="38.25">
      <c r="A105" t="s">
        <v>56</v>
      </c>
      <c r="E105" s="35" t="s">
        <v>299</v>
      </c>
    </row>
    <row r="106" spans="1:16" ht="12.75">
      <c r="A106" s="25" t="s">
        <v>46</v>
      </c>
      <c s="29" t="s">
        <v>284</v>
      </c>
      <c s="29" t="s">
        <v>301</v>
      </c>
      <c s="25" t="s">
        <v>211</v>
      </c>
      <c s="30" t="s">
        <v>302</v>
      </c>
      <c s="31" t="s">
        <v>50</v>
      </c>
      <c s="32">
        <v>477.9</v>
      </c>
      <c s="33">
        <v>0</v>
      </c>
      <c s="33">
        <f>ROUND(ROUND(H106,2)*ROUND(G106,3),2)</f>
      </c>
      <c s="31" t="s">
        <v>51</v>
      </c>
      <c r="O106">
        <f>(I106*21)/100</f>
      </c>
      <c t="s">
        <v>22</v>
      </c>
    </row>
    <row r="107" spans="1:5" ht="12.75">
      <c r="A107" s="34" t="s">
        <v>52</v>
      </c>
      <c r="E107" s="35" t="s">
        <v>48</v>
      </c>
    </row>
    <row r="108" spans="1:5" ht="12.75">
      <c r="A108" s="36" t="s">
        <v>54</v>
      </c>
      <c r="E108" s="37" t="s">
        <v>977</v>
      </c>
    </row>
    <row r="109" spans="1:5" ht="63.75">
      <c r="A109" t="s">
        <v>56</v>
      </c>
      <c r="E109" s="35" t="s">
        <v>303</v>
      </c>
    </row>
    <row r="110" spans="1:16" ht="12.75">
      <c r="A110" s="25" t="s">
        <v>46</v>
      </c>
      <c s="29" t="s">
        <v>289</v>
      </c>
      <c s="29" t="s">
        <v>305</v>
      </c>
      <c s="25" t="s">
        <v>48</v>
      </c>
      <c s="30" t="s">
        <v>306</v>
      </c>
      <c s="31" t="s">
        <v>50</v>
      </c>
      <c s="32">
        <v>477.9</v>
      </c>
      <c s="33">
        <v>0</v>
      </c>
      <c s="33">
        <f>ROUND(ROUND(H110,2)*ROUND(G110,3),2)</f>
      </c>
      <c s="31" t="s">
        <v>51</v>
      </c>
      <c r="O110">
        <f>(I110*21)/100</f>
      </c>
      <c t="s">
        <v>22</v>
      </c>
    </row>
    <row r="111" spans="1:5" ht="12.75">
      <c r="A111" s="34" t="s">
        <v>52</v>
      </c>
      <c r="E111" s="35" t="s">
        <v>48</v>
      </c>
    </row>
    <row r="112" spans="1:5" ht="12.75">
      <c r="A112" s="36" t="s">
        <v>54</v>
      </c>
      <c r="E112" s="37" t="s">
        <v>978</v>
      </c>
    </row>
    <row r="113" spans="1:5" ht="38.25">
      <c r="A113" t="s">
        <v>56</v>
      </c>
      <c r="E113" s="35" t="s">
        <v>308</v>
      </c>
    </row>
    <row r="114" spans="1:18" ht="12.75" customHeight="1">
      <c r="A114" s="6" t="s">
        <v>44</v>
      </c>
      <c s="6"/>
      <c s="40" t="s">
        <v>32</v>
      </c>
      <c s="6"/>
      <c s="27" t="s">
        <v>309</v>
      </c>
      <c s="6"/>
      <c s="6"/>
      <c s="6"/>
      <c s="41">
        <f>0+Q114</f>
      </c>
      <c s="6"/>
      <c r="O114">
        <f>0+R114</f>
      </c>
      <c r="Q114">
        <f>0+I115+I119</f>
      </c>
      <c>
        <f>0+O115+O119</f>
      </c>
    </row>
    <row r="115" spans="1:16" ht="12.75">
      <c r="A115" s="25" t="s">
        <v>46</v>
      </c>
      <c s="29" t="s">
        <v>294</v>
      </c>
      <c s="29" t="s">
        <v>311</v>
      </c>
      <c s="25" t="s">
        <v>48</v>
      </c>
      <c s="30" t="s">
        <v>313</v>
      </c>
      <c s="31" t="s">
        <v>114</v>
      </c>
      <c s="32">
        <v>17.4</v>
      </c>
      <c s="33">
        <v>0</v>
      </c>
      <c s="33">
        <f>ROUND(ROUND(H115,2)*ROUND(G115,3),2)</f>
      </c>
      <c s="31" t="s">
        <v>51</v>
      </c>
      <c r="O115">
        <f>(I115*21)/100</f>
      </c>
      <c t="s">
        <v>22</v>
      </c>
    </row>
    <row r="116" spans="1:5" ht="12.75">
      <c r="A116" s="34" t="s">
        <v>52</v>
      </c>
      <c r="E116" s="35" t="s">
        <v>48</v>
      </c>
    </row>
    <row r="117" spans="1:5" ht="25.5">
      <c r="A117" s="36" t="s">
        <v>54</v>
      </c>
      <c r="E117" s="37" t="s">
        <v>979</v>
      </c>
    </row>
    <row r="118" spans="1:5" ht="369.75">
      <c r="A118" t="s">
        <v>56</v>
      </c>
      <c r="E118" s="35" t="s">
        <v>980</v>
      </c>
    </row>
    <row r="119" spans="1:16" ht="12.75">
      <c r="A119" s="25" t="s">
        <v>46</v>
      </c>
      <c s="29" t="s">
        <v>300</v>
      </c>
      <c s="29" t="s">
        <v>317</v>
      </c>
      <c s="25" t="s">
        <v>48</v>
      </c>
      <c s="30" t="s">
        <v>318</v>
      </c>
      <c s="31" t="s">
        <v>114</v>
      </c>
      <c s="32">
        <v>17.4</v>
      </c>
      <c s="33">
        <v>0</v>
      </c>
      <c s="33">
        <f>ROUND(ROUND(H119,2)*ROUND(G119,3),2)</f>
      </c>
      <c s="31" t="s">
        <v>51</v>
      </c>
      <c r="O119">
        <f>(I119*21)/100</f>
      </c>
      <c t="s">
        <v>22</v>
      </c>
    </row>
    <row r="120" spans="1:5" ht="12.75">
      <c r="A120" s="34" t="s">
        <v>52</v>
      </c>
      <c r="E120" s="35" t="s">
        <v>48</v>
      </c>
    </row>
    <row r="121" spans="1:5" ht="12.75">
      <c r="A121" s="36" t="s">
        <v>54</v>
      </c>
      <c r="E121" s="37" t="s">
        <v>981</v>
      </c>
    </row>
    <row r="122" spans="1:5" ht="102">
      <c r="A122" t="s">
        <v>56</v>
      </c>
      <c r="E122" s="35" t="s">
        <v>320</v>
      </c>
    </row>
    <row r="123" spans="1:18" ht="12.75" customHeight="1">
      <c r="A123" s="6" t="s">
        <v>44</v>
      </c>
      <c s="6"/>
      <c s="40" t="s">
        <v>34</v>
      </c>
      <c s="6"/>
      <c s="27" t="s">
        <v>321</v>
      </c>
      <c s="6"/>
      <c s="6"/>
      <c s="6"/>
      <c s="41">
        <f>0+Q123</f>
      </c>
      <c s="6"/>
      <c r="O123">
        <f>0+R123</f>
      </c>
      <c r="Q123">
        <f>0+I124+I128+I132+I136+I140+I144+I148+I152+I156+I160+I164+I168+I172</f>
      </c>
      <c>
        <f>0+O124+O128+O132+O136+O140+O144+O148+O152+O156+O160+O164+O168+O172</f>
      </c>
    </row>
    <row r="124" spans="1:16" ht="12.75">
      <c r="A124" s="25" t="s">
        <v>46</v>
      </c>
      <c s="29" t="s">
        <v>304</v>
      </c>
      <c s="29" t="s">
        <v>323</v>
      </c>
      <c s="25" t="s">
        <v>48</v>
      </c>
      <c s="30" t="s">
        <v>324</v>
      </c>
      <c s="31" t="s">
        <v>50</v>
      </c>
      <c s="32">
        <v>115</v>
      </c>
      <c s="33">
        <v>0</v>
      </c>
      <c s="33">
        <f>ROUND(ROUND(H124,2)*ROUND(G124,3),2)</f>
      </c>
      <c s="31" t="s">
        <v>51</v>
      </c>
      <c r="O124">
        <f>(I124*21)/100</f>
      </c>
      <c t="s">
        <v>22</v>
      </c>
    </row>
    <row r="125" spans="1:5" ht="12.75">
      <c r="A125" s="34" t="s">
        <v>52</v>
      </c>
      <c r="E125" s="35" t="s">
        <v>48</v>
      </c>
    </row>
    <row r="126" spans="1:5" ht="25.5">
      <c r="A126" s="36" t="s">
        <v>54</v>
      </c>
      <c r="E126" s="37" t="s">
        <v>982</v>
      </c>
    </row>
    <row r="127" spans="1:5" ht="51">
      <c r="A127" t="s">
        <v>56</v>
      </c>
      <c r="E127" s="35" t="s">
        <v>326</v>
      </c>
    </row>
    <row r="128" spans="1:16" ht="12.75">
      <c r="A128" s="25" t="s">
        <v>46</v>
      </c>
      <c s="29" t="s">
        <v>310</v>
      </c>
      <c s="29" t="s">
        <v>328</v>
      </c>
      <c s="25" t="s">
        <v>48</v>
      </c>
      <c s="30" t="s">
        <v>329</v>
      </c>
      <c s="31" t="s">
        <v>50</v>
      </c>
      <c s="32">
        <v>105</v>
      </c>
      <c s="33">
        <v>0</v>
      </c>
      <c s="33">
        <f>ROUND(ROUND(H128,2)*ROUND(G128,3),2)</f>
      </c>
      <c s="31" t="s">
        <v>51</v>
      </c>
      <c r="O128">
        <f>(I128*21)/100</f>
      </c>
      <c t="s">
        <v>22</v>
      </c>
    </row>
    <row r="129" spans="1:5" ht="12.75">
      <c r="A129" s="34" t="s">
        <v>52</v>
      </c>
      <c r="E129" s="35" t="s">
        <v>48</v>
      </c>
    </row>
    <row r="130" spans="1:5" ht="12.75">
      <c r="A130" s="36" t="s">
        <v>54</v>
      </c>
      <c r="E130" s="37" t="s">
        <v>983</v>
      </c>
    </row>
    <row r="131" spans="1:5" ht="51">
      <c r="A131" t="s">
        <v>56</v>
      </c>
      <c r="E131" s="35" t="s">
        <v>326</v>
      </c>
    </row>
    <row r="132" spans="1:16" ht="12.75">
      <c r="A132" s="25" t="s">
        <v>46</v>
      </c>
      <c s="29" t="s">
        <v>316</v>
      </c>
      <c s="29" t="s">
        <v>332</v>
      </c>
      <c s="25" t="s">
        <v>48</v>
      </c>
      <c s="30" t="s">
        <v>333</v>
      </c>
      <c s="31" t="s">
        <v>50</v>
      </c>
      <c s="32">
        <v>220</v>
      </c>
      <c s="33">
        <v>0</v>
      </c>
      <c s="33">
        <f>ROUND(ROUND(H132,2)*ROUND(G132,3),2)</f>
      </c>
      <c s="31" t="s">
        <v>51</v>
      </c>
      <c r="O132">
        <f>(I132*21)/100</f>
      </c>
      <c t="s">
        <v>22</v>
      </c>
    </row>
    <row r="133" spans="1:5" ht="12.75">
      <c r="A133" s="34" t="s">
        <v>52</v>
      </c>
      <c r="E133" s="35" t="s">
        <v>48</v>
      </c>
    </row>
    <row r="134" spans="1:5" ht="12.75">
      <c r="A134" s="36" t="s">
        <v>54</v>
      </c>
      <c r="E134" s="37" t="s">
        <v>984</v>
      </c>
    </row>
    <row r="135" spans="1:5" ht="102">
      <c r="A135" t="s">
        <v>56</v>
      </c>
      <c r="E135" s="35" t="s">
        <v>335</v>
      </c>
    </row>
    <row r="136" spans="1:16" ht="12.75">
      <c r="A136" s="25" t="s">
        <v>46</v>
      </c>
      <c s="29" t="s">
        <v>322</v>
      </c>
      <c s="29" t="s">
        <v>337</v>
      </c>
      <c s="25" t="s">
        <v>48</v>
      </c>
      <c s="30" t="s">
        <v>338</v>
      </c>
      <c s="31" t="s">
        <v>50</v>
      </c>
      <c s="32">
        <v>498.9</v>
      </c>
      <c s="33">
        <v>0</v>
      </c>
      <c s="33">
        <f>ROUND(ROUND(H136,2)*ROUND(G136,3),2)</f>
      </c>
      <c s="31" t="s">
        <v>51</v>
      </c>
      <c r="O136">
        <f>(I136*21)/100</f>
      </c>
      <c t="s">
        <v>22</v>
      </c>
    </row>
    <row r="137" spans="1:5" ht="12.75">
      <c r="A137" s="34" t="s">
        <v>52</v>
      </c>
      <c r="E137" s="35" t="s">
        <v>48</v>
      </c>
    </row>
    <row r="138" spans="1:5" ht="12.75">
      <c r="A138" s="36" t="s">
        <v>54</v>
      </c>
      <c r="E138" s="37" t="s">
        <v>985</v>
      </c>
    </row>
    <row r="139" spans="1:5" ht="102">
      <c r="A139" t="s">
        <v>56</v>
      </c>
      <c r="E139" s="35" t="s">
        <v>335</v>
      </c>
    </row>
    <row r="140" spans="1:16" ht="12.75">
      <c r="A140" s="25" t="s">
        <v>46</v>
      </c>
      <c s="29" t="s">
        <v>327</v>
      </c>
      <c s="29" t="s">
        <v>341</v>
      </c>
      <c s="25" t="s">
        <v>48</v>
      </c>
      <c s="30" t="s">
        <v>342</v>
      </c>
      <c s="31" t="s">
        <v>50</v>
      </c>
      <c s="32">
        <v>2339.905</v>
      </c>
      <c s="33">
        <v>0</v>
      </c>
      <c s="33">
        <f>ROUND(ROUND(H140,2)*ROUND(G140,3),2)</f>
      </c>
      <c s="31" t="s">
        <v>51</v>
      </c>
      <c r="O140">
        <f>(I140*21)/100</f>
      </c>
      <c t="s">
        <v>22</v>
      </c>
    </row>
    <row r="141" spans="1:5" ht="25.5">
      <c r="A141" s="34" t="s">
        <v>52</v>
      </c>
      <c r="E141" s="35" t="s">
        <v>343</v>
      </c>
    </row>
    <row r="142" spans="1:5" ht="12.75">
      <c r="A142" s="36" t="s">
        <v>54</v>
      </c>
      <c r="E142" s="37" t="s">
        <v>986</v>
      </c>
    </row>
    <row r="143" spans="1:5" ht="51">
      <c r="A143" t="s">
        <v>56</v>
      </c>
      <c r="E143" s="35" t="s">
        <v>345</v>
      </c>
    </row>
    <row r="144" spans="1:16" ht="12.75">
      <c r="A144" s="25" t="s">
        <v>46</v>
      </c>
      <c s="29" t="s">
        <v>331</v>
      </c>
      <c s="29" t="s">
        <v>347</v>
      </c>
      <c s="25" t="s">
        <v>48</v>
      </c>
      <c s="30" t="s">
        <v>348</v>
      </c>
      <c s="31" t="s">
        <v>50</v>
      </c>
      <c s="32">
        <v>14928.282</v>
      </c>
      <c s="33">
        <v>0</v>
      </c>
      <c s="33">
        <f>ROUND(ROUND(H144,2)*ROUND(G144,3),2)</f>
      </c>
      <c s="31" t="s">
        <v>51</v>
      </c>
      <c r="O144">
        <f>(I144*21)/100</f>
      </c>
      <c t="s">
        <v>22</v>
      </c>
    </row>
    <row r="145" spans="1:5" ht="25.5">
      <c r="A145" s="34" t="s">
        <v>52</v>
      </c>
      <c r="E145" s="35" t="s">
        <v>349</v>
      </c>
    </row>
    <row r="146" spans="1:5" ht="12.75">
      <c r="A146" s="36" t="s">
        <v>54</v>
      </c>
      <c r="E146" s="37" t="s">
        <v>987</v>
      </c>
    </row>
    <row r="147" spans="1:5" ht="51">
      <c r="A147" t="s">
        <v>56</v>
      </c>
      <c r="E147" s="35" t="s">
        <v>345</v>
      </c>
    </row>
    <row r="148" spans="1:16" ht="12.75">
      <c r="A148" s="25" t="s">
        <v>46</v>
      </c>
      <c s="29" t="s">
        <v>336</v>
      </c>
      <c s="29" t="s">
        <v>352</v>
      </c>
      <c s="25" t="s">
        <v>48</v>
      </c>
      <c s="30" t="s">
        <v>353</v>
      </c>
      <c s="31" t="s">
        <v>50</v>
      </c>
      <c s="32">
        <v>105</v>
      </c>
      <c s="33">
        <v>0</v>
      </c>
      <c s="33">
        <f>ROUND(ROUND(H148,2)*ROUND(G148,3),2)</f>
      </c>
      <c s="31" t="s">
        <v>51</v>
      </c>
      <c r="O148">
        <f>(I148*21)/100</f>
      </c>
      <c t="s">
        <v>22</v>
      </c>
    </row>
    <row r="149" spans="1:5" ht="12.75">
      <c r="A149" s="34" t="s">
        <v>52</v>
      </c>
      <c r="E149" s="35" t="s">
        <v>48</v>
      </c>
    </row>
    <row r="150" spans="1:5" ht="12.75">
      <c r="A150" s="36" t="s">
        <v>54</v>
      </c>
      <c r="E150" s="37" t="s">
        <v>988</v>
      </c>
    </row>
    <row r="151" spans="1:5" ht="51">
      <c r="A151" t="s">
        <v>56</v>
      </c>
      <c r="E151" s="35" t="s">
        <v>355</v>
      </c>
    </row>
    <row r="152" spans="1:16" ht="12.75">
      <c r="A152" s="25" t="s">
        <v>46</v>
      </c>
      <c s="29" t="s">
        <v>340</v>
      </c>
      <c s="29" t="s">
        <v>357</v>
      </c>
      <c s="25" t="s">
        <v>211</v>
      </c>
      <c s="30" t="s">
        <v>358</v>
      </c>
      <c s="31" t="s">
        <v>114</v>
      </c>
      <c s="32">
        <v>297.239</v>
      </c>
      <c s="33">
        <v>0</v>
      </c>
      <c s="33">
        <f>ROUND(ROUND(H152,2)*ROUND(G152,3),2)</f>
      </c>
      <c s="31" t="s">
        <v>51</v>
      </c>
      <c r="O152">
        <f>(I152*21)/100</f>
      </c>
      <c t="s">
        <v>22</v>
      </c>
    </row>
    <row r="153" spans="1:5" ht="38.25">
      <c r="A153" s="34" t="s">
        <v>52</v>
      </c>
      <c r="E153" s="35" t="s">
        <v>359</v>
      </c>
    </row>
    <row r="154" spans="1:5" ht="25.5">
      <c r="A154" s="36" t="s">
        <v>54</v>
      </c>
      <c r="E154" s="37" t="s">
        <v>989</v>
      </c>
    </row>
    <row r="155" spans="1:5" ht="165.75">
      <c r="A155" t="s">
        <v>56</v>
      </c>
      <c r="E155" s="35" t="s">
        <v>361</v>
      </c>
    </row>
    <row r="156" spans="1:16" ht="12.75">
      <c r="A156" s="25" t="s">
        <v>46</v>
      </c>
      <c s="29" t="s">
        <v>346</v>
      </c>
      <c s="29" t="s">
        <v>363</v>
      </c>
      <c s="25" t="s">
        <v>211</v>
      </c>
      <c s="30" t="s">
        <v>364</v>
      </c>
      <c s="31" t="s">
        <v>114</v>
      </c>
      <c s="32">
        <v>374.865</v>
      </c>
      <c s="33">
        <v>0</v>
      </c>
      <c s="33">
        <f>ROUND(ROUND(H156,2)*ROUND(G156,3),2)</f>
      </c>
      <c s="31" t="s">
        <v>51</v>
      </c>
      <c r="O156">
        <f>(I156*21)/100</f>
      </c>
      <c t="s">
        <v>22</v>
      </c>
    </row>
    <row r="157" spans="1:5" ht="38.25">
      <c r="A157" s="34" t="s">
        <v>52</v>
      </c>
      <c r="E157" s="35" t="s">
        <v>359</v>
      </c>
    </row>
    <row r="158" spans="1:5" ht="25.5">
      <c r="A158" s="36" t="s">
        <v>54</v>
      </c>
      <c r="E158" s="37" t="s">
        <v>990</v>
      </c>
    </row>
    <row r="159" spans="1:5" ht="165.75">
      <c r="A159" t="s">
        <v>56</v>
      </c>
      <c r="E159" s="35" t="s">
        <v>361</v>
      </c>
    </row>
    <row r="160" spans="1:16" ht="12.75">
      <c r="A160" s="25" t="s">
        <v>46</v>
      </c>
      <c s="29" t="s">
        <v>351</v>
      </c>
      <c s="29" t="s">
        <v>367</v>
      </c>
      <c s="25" t="s">
        <v>211</v>
      </c>
      <c s="30" t="s">
        <v>368</v>
      </c>
      <c s="31" t="s">
        <v>114</v>
      </c>
      <c s="32">
        <v>122.63</v>
      </c>
      <c s="33">
        <v>0</v>
      </c>
      <c s="33">
        <f>ROUND(ROUND(H160,2)*ROUND(G160,3),2)</f>
      </c>
      <c s="31" t="s">
        <v>51</v>
      </c>
      <c r="O160">
        <f>(I160*21)/100</f>
      </c>
      <c t="s">
        <v>22</v>
      </c>
    </row>
    <row r="161" spans="1:5" ht="38.25">
      <c r="A161" s="34" t="s">
        <v>52</v>
      </c>
      <c r="E161" s="35" t="s">
        <v>359</v>
      </c>
    </row>
    <row r="162" spans="1:5" ht="51">
      <c r="A162" s="36" t="s">
        <v>54</v>
      </c>
      <c r="E162" s="37" t="s">
        <v>991</v>
      </c>
    </row>
    <row r="163" spans="1:5" ht="165.75">
      <c r="A163" t="s">
        <v>56</v>
      </c>
      <c r="E163" s="35" t="s">
        <v>361</v>
      </c>
    </row>
    <row r="164" spans="1:16" ht="12.75">
      <c r="A164" s="25" t="s">
        <v>46</v>
      </c>
      <c s="29" t="s">
        <v>356</v>
      </c>
      <c s="29" t="s">
        <v>371</v>
      </c>
      <c s="25" t="s">
        <v>48</v>
      </c>
      <c s="30" t="s">
        <v>372</v>
      </c>
      <c s="31" t="s">
        <v>50</v>
      </c>
      <c s="32">
        <v>105</v>
      </c>
      <c s="33">
        <v>0</v>
      </c>
      <c s="33">
        <f>ROUND(ROUND(H164,2)*ROUND(G164,3),2)</f>
      </c>
      <c s="31" t="s">
        <v>51</v>
      </c>
      <c r="O164">
        <f>(I164*21)/100</f>
      </c>
      <c t="s">
        <v>22</v>
      </c>
    </row>
    <row r="165" spans="1:5" ht="12.75">
      <c r="A165" s="34" t="s">
        <v>52</v>
      </c>
      <c r="E165" s="35" t="s">
        <v>48</v>
      </c>
    </row>
    <row r="166" spans="1:5" ht="25.5">
      <c r="A166" s="36" t="s">
        <v>54</v>
      </c>
      <c r="E166" s="37" t="s">
        <v>992</v>
      </c>
    </row>
    <row r="167" spans="1:5" ht="25.5">
      <c r="A167" t="s">
        <v>56</v>
      </c>
      <c r="E167" s="35" t="s">
        <v>374</v>
      </c>
    </row>
    <row r="168" spans="1:16" ht="12.75">
      <c r="A168" s="25" t="s">
        <v>46</v>
      </c>
      <c s="29" t="s">
        <v>362</v>
      </c>
      <c s="29" t="s">
        <v>533</v>
      </c>
      <c s="25" t="s">
        <v>48</v>
      </c>
      <c s="30" t="s">
        <v>534</v>
      </c>
      <c s="31" t="s">
        <v>158</v>
      </c>
      <c s="32">
        <v>80</v>
      </c>
      <c s="33">
        <v>0</v>
      </c>
      <c s="33">
        <f>ROUND(ROUND(H168,2)*ROUND(G168,3),2)</f>
      </c>
      <c s="31" t="s">
        <v>51</v>
      </c>
      <c r="O168">
        <f>(I168*21)/100</f>
      </c>
      <c t="s">
        <v>22</v>
      </c>
    </row>
    <row r="169" spans="1:5" ht="51">
      <c r="A169" s="34" t="s">
        <v>52</v>
      </c>
      <c r="E169" s="35" t="s">
        <v>535</v>
      </c>
    </row>
    <row r="170" spans="1:5" ht="12.75">
      <c r="A170" s="36" t="s">
        <v>54</v>
      </c>
      <c r="E170" s="37" t="s">
        <v>993</v>
      </c>
    </row>
    <row r="171" spans="1:5" ht="51">
      <c r="A171" t="s">
        <v>56</v>
      </c>
      <c r="E171" s="35" t="s">
        <v>537</v>
      </c>
    </row>
    <row r="172" spans="1:16" ht="12.75">
      <c r="A172" s="25" t="s">
        <v>46</v>
      </c>
      <c s="29" t="s">
        <v>366</v>
      </c>
      <c s="29" t="s">
        <v>376</v>
      </c>
      <c s="25" t="s">
        <v>48</v>
      </c>
      <c s="30" t="s">
        <v>377</v>
      </c>
      <c s="31" t="s">
        <v>158</v>
      </c>
      <c s="32">
        <v>1652</v>
      </c>
      <c s="33">
        <v>0</v>
      </c>
      <c s="33">
        <f>ROUND(ROUND(H172,2)*ROUND(G172,3),2)</f>
      </c>
      <c s="31" t="s">
        <v>51</v>
      </c>
      <c r="O172">
        <f>(I172*21)/100</f>
      </c>
      <c t="s">
        <v>22</v>
      </c>
    </row>
    <row r="173" spans="1:5" ht="12.75">
      <c r="A173" s="34" t="s">
        <v>52</v>
      </c>
      <c r="E173" s="35" t="s">
        <v>48</v>
      </c>
    </row>
    <row r="174" spans="1:5" ht="25.5">
      <c r="A174" s="36" t="s">
        <v>54</v>
      </c>
      <c r="E174" s="37" t="s">
        <v>994</v>
      </c>
    </row>
    <row r="175" spans="1:5" ht="38.25">
      <c r="A175" t="s">
        <v>56</v>
      </c>
      <c r="E175" s="35" t="s">
        <v>379</v>
      </c>
    </row>
    <row r="176" spans="1:18" ht="12.75" customHeight="1">
      <c r="A176" s="6" t="s">
        <v>44</v>
      </c>
      <c s="6"/>
      <c s="40" t="s">
        <v>36</v>
      </c>
      <c s="6"/>
      <c s="27" t="s">
        <v>825</v>
      </c>
      <c s="6"/>
      <c s="6"/>
      <c s="6"/>
      <c s="41">
        <f>0+Q176</f>
      </c>
      <c s="6"/>
      <c r="O176">
        <f>0+R176</f>
      </c>
      <c r="Q176">
        <f>0+I177</f>
      </c>
      <c>
        <f>0+O177</f>
      </c>
    </row>
    <row r="177" spans="1:16" ht="12.75">
      <c r="A177" s="25" t="s">
        <v>46</v>
      </c>
      <c s="29" t="s">
        <v>370</v>
      </c>
      <c s="29" t="s">
        <v>826</v>
      </c>
      <c s="25" t="s">
        <v>48</v>
      </c>
      <c s="30" t="s">
        <v>827</v>
      </c>
      <c s="31" t="s">
        <v>50</v>
      </c>
      <c s="32">
        <v>60</v>
      </c>
      <c s="33">
        <v>0</v>
      </c>
      <c s="33">
        <f>ROUND(ROUND(H177,2)*ROUND(G177,3),2)</f>
      </c>
      <c s="31" t="s">
        <v>51</v>
      </c>
      <c r="O177">
        <f>(I177*21)/100</f>
      </c>
      <c t="s">
        <v>22</v>
      </c>
    </row>
    <row r="178" spans="1:5" ht="12.75">
      <c r="A178" s="34" t="s">
        <v>52</v>
      </c>
      <c r="E178" s="35" t="s">
        <v>48</v>
      </c>
    </row>
    <row r="179" spans="1:5" ht="12.75">
      <c r="A179" s="36" t="s">
        <v>54</v>
      </c>
      <c r="E179" s="37" t="s">
        <v>995</v>
      </c>
    </row>
    <row r="180" spans="1:5" ht="89.25">
      <c r="A180" t="s">
        <v>56</v>
      </c>
      <c r="E180" s="35" t="s">
        <v>829</v>
      </c>
    </row>
    <row r="181" spans="1:18" ht="12.75" customHeight="1">
      <c r="A181" s="6" t="s">
        <v>44</v>
      </c>
      <c s="6"/>
      <c s="40" t="s">
        <v>77</v>
      </c>
      <c s="6"/>
      <c s="27" t="s">
        <v>996</v>
      </c>
      <c s="6"/>
      <c s="6"/>
      <c s="6"/>
      <c s="41">
        <f>0+Q181</f>
      </c>
      <c s="6"/>
      <c r="O181">
        <f>0+R181</f>
      </c>
      <c r="Q181">
        <f>0+I182</f>
      </c>
      <c>
        <f>0+O182</f>
      </c>
    </row>
    <row r="182" spans="1:16" ht="12.75">
      <c r="A182" s="25" t="s">
        <v>46</v>
      </c>
      <c s="29" t="s">
        <v>375</v>
      </c>
      <c s="29" t="s">
        <v>997</v>
      </c>
      <c s="25" t="s">
        <v>48</v>
      </c>
      <c s="30" t="s">
        <v>998</v>
      </c>
      <c s="31" t="s">
        <v>50</v>
      </c>
      <c s="32">
        <v>22</v>
      </c>
      <c s="33">
        <v>0</v>
      </c>
      <c s="33">
        <f>ROUND(ROUND(H182,2)*ROUND(G182,3),2)</f>
      </c>
      <c s="31" t="s">
        <v>51</v>
      </c>
      <c r="O182">
        <f>(I182*21)/100</f>
      </c>
      <c t="s">
        <v>22</v>
      </c>
    </row>
    <row r="183" spans="1:5" ht="12.75">
      <c r="A183" s="34" t="s">
        <v>52</v>
      </c>
      <c r="E183" s="35" t="s">
        <v>48</v>
      </c>
    </row>
    <row r="184" spans="1:5" ht="12.75">
      <c r="A184" s="36" t="s">
        <v>54</v>
      </c>
      <c r="E184" s="37" t="s">
        <v>999</v>
      </c>
    </row>
    <row r="185" spans="1:5" ht="51">
      <c r="A185" t="s">
        <v>56</v>
      </c>
      <c r="E185" s="35" t="s">
        <v>1000</v>
      </c>
    </row>
    <row r="186" spans="1:18" ht="12.75" customHeight="1">
      <c r="A186" s="6" t="s">
        <v>44</v>
      </c>
      <c s="6"/>
      <c s="40" t="s">
        <v>118</v>
      </c>
      <c s="6"/>
      <c s="27" t="s">
        <v>544</v>
      </c>
      <c s="6"/>
      <c s="6"/>
      <c s="6"/>
      <c s="41">
        <f>0+Q186</f>
      </c>
      <c s="6"/>
      <c r="O186">
        <f>0+R186</f>
      </c>
      <c r="Q186">
        <f>0+I187</f>
      </c>
      <c>
        <f>0+O187</f>
      </c>
    </row>
    <row r="187" spans="1:16" ht="12.75">
      <c r="A187" s="25" t="s">
        <v>46</v>
      </c>
      <c s="29" t="s">
        <v>380</v>
      </c>
      <c s="29" t="s">
        <v>558</v>
      </c>
      <c s="25" t="s">
        <v>48</v>
      </c>
      <c s="30" t="s">
        <v>559</v>
      </c>
      <c s="31" t="s">
        <v>60</v>
      </c>
      <c s="32">
        <v>10</v>
      </c>
      <c s="33">
        <v>0</v>
      </c>
      <c s="33">
        <f>ROUND(ROUND(H187,2)*ROUND(G187,3),2)</f>
      </c>
      <c s="31" t="s">
        <v>51</v>
      </c>
      <c r="O187">
        <f>(I187*21)/100</f>
      </c>
      <c t="s">
        <v>22</v>
      </c>
    </row>
    <row r="188" spans="1:5" ht="12.75">
      <c r="A188" s="34" t="s">
        <v>52</v>
      </c>
      <c r="E188" s="35" t="s">
        <v>48</v>
      </c>
    </row>
    <row r="189" spans="1:5" ht="12.75">
      <c r="A189" s="36" t="s">
        <v>54</v>
      </c>
      <c r="E189" s="37" t="s">
        <v>914</v>
      </c>
    </row>
    <row r="190" spans="1:5" ht="25.5">
      <c r="A190" t="s">
        <v>56</v>
      </c>
      <c r="E190" s="35" t="s">
        <v>557</v>
      </c>
    </row>
    <row r="191" spans="1:18" ht="12.75" customHeight="1">
      <c r="A191" s="6" t="s">
        <v>44</v>
      </c>
      <c s="6"/>
      <c s="40" t="s">
        <v>39</v>
      </c>
      <c s="6"/>
      <c s="27" t="s">
        <v>154</v>
      </c>
      <c s="6"/>
      <c s="6"/>
      <c s="6"/>
      <c s="41">
        <f>0+Q191</f>
      </c>
      <c s="6"/>
      <c r="O191">
        <f>0+R191</f>
      </c>
      <c r="Q191">
        <f>0+I192+I196+I200+I204+I208+I212+I216+I220+I224+I228+I232+I236+I240</f>
      </c>
      <c>
        <f>0+O192+O196+O200+O204+O208+O212+O216+O220+O224+O228+O232+O236+O240</f>
      </c>
    </row>
    <row r="192" spans="1:16" ht="12.75">
      <c r="A192" s="25" t="s">
        <v>46</v>
      </c>
      <c s="29" t="s">
        <v>386</v>
      </c>
      <c s="29" t="s">
        <v>395</v>
      </c>
      <c s="25" t="s">
        <v>48</v>
      </c>
      <c s="30" t="s">
        <v>396</v>
      </c>
      <c s="31" t="s">
        <v>60</v>
      </c>
      <c s="32">
        <v>27</v>
      </c>
      <c s="33">
        <v>0</v>
      </c>
      <c s="33">
        <f>ROUND(ROUND(H192,2)*ROUND(G192,3),2)</f>
      </c>
      <c s="31" t="s">
        <v>51</v>
      </c>
      <c r="O192">
        <f>(I192*21)/100</f>
      </c>
      <c t="s">
        <v>22</v>
      </c>
    </row>
    <row r="193" spans="1:5" ht="12.75">
      <c r="A193" s="34" t="s">
        <v>52</v>
      </c>
      <c r="E193" s="35" t="s">
        <v>48</v>
      </c>
    </row>
    <row r="194" spans="1:5" ht="38.25">
      <c r="A194" s="36" t="s">
        <v>54</v>
      </c>
      <c r="E194" s="37" t="s">
        <v>1001</v>
      </c>
    </row>
    <row r="195" spans="1:5" ht="51">
      <c r="A195" t="s">
        <v>56</v>
      </c>
      <c r="E195" s="35" t="s">
        <v>398</v>
      </c>
    </row>
    <row r="196" spans="1:16" ht="12.75">
      <c r="A196" s="25" t="s">
        <v>46</v>
      </c>
      <c s="29" t="s">
        <v>390</v>
      </c>
      <c s="29" t="s">
        <v>400</v>
      </c>
      <c s="25" t="s">
        <v>48</v>
      </c>
      <c s="30" t="s">
        <v>401</v>
      </c>
      <c s="31" t="s">
        <v>60</v>
      </c>
      <c s="32">
        <v>4</v>
      </c>
      <c s="33">
        <v>0</v>
      </c>
      <c s="33">
        <f>ROUND(ROUND(H196,2)*ROUND(G196,3),2)</f>
      </c>
      <c s="31" t="s">
        <v>51</v>
      </c>
      <c r="O196">
        <f>(I196*21)/100</f>
      </c>
      <c t="s">
        <v>22</v>
      </c>
    </row>
    <row r="197" spans="1:5" ht="12.75">
      <c r="A197" s="34" t="s">
        <v>52</v>
      </c>
      <c r="E197" s="35" t="s">
        <v>219</v>
      </c>
    </row>
    <row r="198" spans="1:5" ht="12.75">
      <c r="A198" s="36" t="s">
        <v>54</v>
      </c>
      <c r="E198" s="37" t="s">
        <v>434</v>
      </c>
    </row>
    <row r="199" spans="1:5" ht="25.5">
      <c r="A199" t="s">
        <v>56</v>
      </c>
      <c r="E199" s="35" t="s">
        <v>403</v>
      </c>
    </row>
    <row r="200" spans="1:16" ht="25.5">
      <c r="A200" s="25" t="s">
        <v>46</v>
      </c>
      <c s="29" t="s">
        <v>394</v>
      </c>
      <c s="29" t="s">
        <v>409</v>
      </c>
      <c s="25" t="s">
        <v>48</v>
      </c>
      <c s="30" t="s">
        <v>410</v>
      </c>
      <c s="31" t="s">
        <v>60</v>
      </c>
      <c s="32">
        <v>22</v>
      </c>
      <c s="33">
        <v>0</v>
      </c>
      <c s="33">
        <f>ROUND(ROUND(H200,2)*ROUND(G200,3),2)</f>
      </c>
      <c s="31" t="s">
        <v>51</v>
      </c>
      <c r="O200">
        <f>(I200*21)/100</f>
      </c>
      <c t="s">
        <v>22</v>
      </c>
    </row>
    <row r="201" spans="1:5" ht="12.75">
      <c r="A201" s="34" t="s">
        <v>52</v>
      </c>
      <c r="E201" s="35" t="s">
        <v>411</v>
      </c>
    </row>
    <row r="202" spans="1:5" ht="12.75">
      <c r="A202" s="36" t="s">
        <v>54</v>
      </c>
      <c r="E202" s="37" t="s">
        <v>412</v>
      </c>
    </row>
    <row r="203" spans="1:5" ht="25.5">
      <c r="A203" t="s">
        <v>56</v>
      </c>
      <c r="E203" s="35" t="s">
        <v>413</v>
      </c>
    </row>
    <row r="204" spans="1:16" ht="12.75">
      <c r="A204" s="25" t="s">
        <v>46</v>
      </c>
      <c s="29" t="s">
        <v>399</v>
      </c>
      <c s="29" t="s">
        <v>415</v>
      </c>
      <c s="25" t="s">
        <v>48</v>
      </c>
      <c s="30" t="s">
        <v>416</v>
      </c>
      <c s="31" t="s">
        <v>60</v>
      </c>
      <c s="32">
        <v>17</v>
      </c>
      <c s="33">
        <v>0</v>
      </c>
      <c s="33">
        <f>ROUND(ROUND(H204,2)*ROUND(G204,3),2)</f>
      </c>
      <c s="31" t="s">
        <v>51</v>
      </c>
      <c r="O204">
        <f>(I204*21)/100</f>
      </c>
      <c t="s">
        <v>22</v>
      </c>
    </row>
    <row r="205" spans="1:5" ht="51">
      <c r="A205" s="34" t="s">
        <v>52</v>
      </c>
      <c r="E205" s="35" t="s">
        <v>159</v>
      </c>
    </row>
    <row r="206" spans="1:5" ht="12.75">
      <c r="A206" s="36" t="s">
        <v>54</v>
      </c>
      <c r="E206" s="37" t="s">
        <v>417</v>
      </c>
    </row>
    <row r="207" spans="1:5" ht="25.5">
      <c r="A207" t="s">
        <v>56</v>
      </c>
      <c r="E207" s="35" t="s">
        <v>170</v>
      </c>
    </row>
    <row r="208" spans="1:16" ht="25.5">
      <c r="A208" s="25" t="s">
        <v>46</v>
      </c>
      <c s="29" t="s">
        <v>404</v>
      </c>
      <c s="29" t="s">
        <v>423</v>
      </c>
      <c s="25" t="s">
        <v>48</v>
      </c>
      <c s="30" t="s">
        <v>424</v>
      </c>
      <c s="31" t="s">
        <v>60</v>
      </c>
      <c s="32">
        <v>18</v>
      </c>
      <c s="33">
        <v>0</v>
      </c>
      <c s="33">
        <f>ROUND(ROUND(H208,2)*ROUND(G208,3),2)</f>
      </c>
      <c s="31" t="s">
        <v>51</v>
      </c>
      <c r="O208">
        <f>(I208*21)/100</f>
      </c>
      <c t="s">
        <v>22</v>
      </c>
    </row>
    <row r="209" spans="1:5" ht="12.75">
      <c r="A209" s="34" t="s">
        <v>52</v>
      </c>
      <c r="E209" s="35" t="s">
        <v>425</v>
      </c>
    </row>
    <row r="210" spans="1:5" ht="12.75">
      <c r="A210" s="36" t="s">
        <v>54</v>
      </c>
      <c r="E210" s="37" t="s">
        <v>426</v>
      </c>
    </row>
    <row r="211" spans="1:5" ht="25.5">
      <c r="A211" t="s">
        <v>56</v>
      </c>
      <c r="E211" s="35" t="s">
        <v>427</v>
      </c>
    </row>
    <row r="212" spans="1:16" ht="12.75">
      <c r="A212" s="25" t="s">
        <v>46</v>
      </c>
      <c s="29" t="s">
        <v>408</v>
      </c>
      <c s="29" t="s">
        <v>429</v>
      </c>
      <c s="25" t="s">
        <v>48</v>
      </c>
      <c s="30" t="s">
        <v>430</v>
      </c>
      <c s="31" t="s">
        <v>60</v>
      </c>
      <c s="32">
        <v>11</v>
      </c>
      <c s="33">
        <v>0</v>
      </c>
      <c s="33">
        <f>ROUND(ROUND(H212,2)*ROUND(G212,3),2)</f>
      </c>
      <c s="31" t="s">
        <v>51</v>
      </c>
      <c r="O212">
        <f>(I212*21)/100</f>
      </c>
      <c t="s">
        <v>22</v>
      </c>
    </row>
    <row r="213" spans="1:5" ht="51">
      <c r="A213" s="34" t="s">
        <v>52</v>
      </c>
      <c r="E213" s="35" t="s">
        <v>159</v>
      </c>
    </row>
    <row r="214" spans="1:5" ht="12.75">
      <c r="A214" s="36" t="s">
        <v>54</v>
      </c>
      <c r="E214" s="37" t="s">
        <v>426</v>
      </c>
    </row>
    <row r="215" spans="1:5" ht="25.5">
      <c r="A215" t="s">
        <v>56</v>
      </c>
      <c r="E215" s="35" t="s">
        <v>170</v>
      </c>
    </row>
    <row r="216" spans="1:16" ht="25.5">
      <c r="A216" s="25" t="s">
        <v>46</v>
      </c>
      <c s="29" t="s">
        <v>414</v>
      </c>
      <c s="29" t="s">
        <v>436</v>
      </c>
      <c s="25" t="s">
        <v>48</v>
      </c>
      <c s="30" t="s">
        <v>437</v>
      </c>
      <c s="31" t="s">
        <v>50</v>
      </c>
      <c s="32">
        <v>476</v>
      </c>
      <c s="33">
        <v>0</v>
      </c>
      <c s="33">
        <f>ROUND(ROUND(H216,2)*ROUND(G216,3),2)</f>
      </c>
      <c s="31" t="s">
        <v>51</v>
      </c>
      <c r="O216">
        <f>(I216*21)/100</f>
      </c>
      <c t="s">
        <v>22</v>
      </c>
    </row>
    <row r="217" spans="1:5" ht="25.5">
      <c r="A217" s="34" t="s">
        <v>52</v>
      </c>
      <c r="E217" s="35" t="s">
        <v>438</v>
      </c>
    </row>
    <row r="218" spans="1:5" ht="102">
      <c r="A218" s="36" t="s">
        <v>54</v>
      </c>
      <c r="E218" s="37" t="s">
        <v>1002</v>
      </c>
    </row>
    <row r="219" spans="1:5" ht="38.25">
      <c r="A219" t="s">
        <v>56</v>
      </c>
      <c r="E219" s="35" t="s">
        <v>440</v>
      </c>
    </row>
    <row r="220" spans="1:16" ht="25.5">
      <c r="A220" s="25" t="s">
        <v>46</v>
      </c>
      <c s="29" t="s">
        <v>418</v>
      </c>
      <c s="29" t="s">
        <v>442</v>
      </c>
      <c s="25" t="s">
        <v>48</v>
      </c>
      <c s="30" t="s">
        <v>443</v>
      </c>
      <c s="31" t="s">
        <v>50</v>
      </c>
      <c s="32">
        <v>476</v>
      </c>
      <c s="33">
        <v>0</v>
      </c>
      <c s="33">
        <f>ROUND(ROUND(H220,2)*ROUND(G220,3),2)</f>
      </c>
      <c s="31" t="s">
        <v>51</v>
      </c>
      <c r="O220">
        <f>(I220*21)/100</f>
      </c>
      <c t="s">
        <v>22</v>
      </c>
    </row>
    <row r="221" spans="1:5" ht="25.5">
      <c r="A221" s="34" t="s">
        <v>52</v>
      </c>
      <c r="E221" s="35" t="s">
        <v>444</v>
      </c>
    </row>
    <row r="222" spans="1:5" ht="102">
      <c r="A222" s="36" t="s">
        <v>54</v>
      </c>
      <c r="E222" s="37" t="s">
        <v>1002</v>
      </c>
    </row>
    <row r="223" spans="1:5" ht="38.25">
      <c r="A223" t="s">
        <v>56</v>
      </c>
      <c r="E223" s="35" t="s">
        <v>440</v>
      </c>
    </row>
    <row r="224" spans="1:16" ht="12.75">
      <c r="A224" s="25" t="s">
        <v>46</v>
      </c>
      <c s="29" t="s">
        <v>422</v>
      </c>
      <c s="29" t="s">
        <v>584</v>
      </c>
      <c s="25" t="s">
        <v>48</v>
      </c>
      <c s="30" t="s">
        <v>585</v>
      </c>
      <c s="31" t="s">
        <v>60</v>
      </c>
      <c s="32">
        <v>12</v>
      </c>
      <c s="33">
        <v>0</v>
      </c>
      <c s="33">
        <f>ROUND(ROUND(H224,2)*ROUND(G224,3),2)</f>
      </c>
      <c s="31" t="s">
        <v>51</v>
      </c>
      <c r="O224">
        <f>(I224*21)/100</f>
      </c>
      <c t="s">
        <v>22</v>
      </c>
    </row>
    <row r="225" spans="1:5" ht="12.75">
      <c r="A225" s="34" t="s">
        <v>52</v>
      </c>
      <c r="E225" s="35" t="s">
        <v>48</v>
      </c>
    </row>
    <row r="226" spans="1:5" ht="12.75">
      <c r="A226" s="36" t="s">
        <v>54</v>
      </c>
      <c r="E226" s="37" t="s">
        <v>744</v>
      </c>
    </row>
    <row r="227" spans="1:5" ht="38.25">
      <c r="A227" t="s">
        <v>56</v>
      </c>
      <c r="E227" s="35" t="s">
        <v>587</v>
      </c>
    </row>
    <row r="228" spans="1:16" ht="12.75">
      <c r="A228" s="25" t="s">
        <v>46</v>
      </c>
      <c s="29" t="s">
        <v>428</v>
      </c>
      <c s="29" t="s">
        <v>446</v>
      </c>
      <c s="25" t="s">
        <v>48</v>
      </c>
      <c s="30" t="s">
        <v>447</v>
      </c>
      <c s="31" t="s">
        <v>158</v>
      </c>
      <c s="32">
        <v>40</v>
      </c>
      <c s="33">
        <v>0</v>
      </c>
      <c s="33">
        <f>ROUND(ROUND(H228,2)*ROUND(G228,3),2)</f>
      </c>
      <c s="31" t="s">
        <v>51</v>
      </c>
      <c r="O228">
        <f>(I228*21)/100</f>
      </c>
      <c t="s">
        <v>22</v>
      </c>
    </row>
    <row r="229" spans="1:5" ht="12.75">
      <c r="A229" s="34" t="s">
        <v>52</v>
      </c>
      <c r="E229" s="35" t="s">
        <v>448</v>
      </c>
    </row>
    <row r="230" spans="1:5" ht="12.75">
      <c r="A230" s="36" t="s">
        <v>54</v>
      </c>
      <c r="E230" s="37" t="s">
        <v>1003</v>
      </c>
    </row>
    <row r="231" spans="1:5" ht="63.75">
      <c r="A231" t="s">
        <v>56</v>
      </c>
      <c r="E231" s="35" t="s">
        <v>450</v>
      </c>
    </row>
    <row r="232" spans="1:16" ht="12.75">
      <c r="A232" s="25" t="s">
        <v>46</v>
      </c>
      <c s="29" t="s">
        <v>431</v>
      </c>
      <c s="29" t="s">
        <v>452</v>
      </c>
      <c s="25" t="s">
        <v>48</v>
      </c>
      <c s="30" t="s">
        <v>453</v>
      </c>
      <c s="31" t="s">
        <v>158</v>
      </c>
      <c s="32">
        <v>1652</v>
      </c>
      <c s="33">
        <v>0</v>
      </c>
      <c s="33">
        <f>ROUND(ROUND(H232,2)*ROUND(G232,3),2)</f>
      </c>
      <c s="31" t="s">
        <v>51</v>
      </c>
      <c r="O232">
        <f>(I232*21)/100</f>
      </c>
      <c t="s">
        <v>22</v>
      </c>
    </row>
    <row r="233" spans="1:5" ht="12.75">
      <c r="A233" s="34" t="s">
        <v>52</v>
      </c>
      <c r="E233" s="35" t="s">
        <v>48</v>
      </c>
    </row>
    <row r="234" spans="1:5" ht="25.5">
      <c r="A234" s="36" t="s">
        <v>54</v>
      </c>
      <c r="E234" s="37" t="s">
        <v>1004</v>
      </c>
    </row>
    <row r="235" spans="1:5" ht="25.5">
      <c r="A235" t="s">
        <v>56</v>
      </c>
      <c r="E235" s="35" t="s">
        <v>455</v>
      </c>
    </row>
    <row r="236" spans="1:16" ht="12.75">
      <c r="A236" s="25" t="s">
        <v>46</v>
      </c>
      <c s="29" t="s">
        <v>435</v>
      </c>
      <c s="29" t="s">
        <v>1005</v>
      </c>
      <c s="25" t="s">
        <v>48</v>
      </c>
      <c s="30" t="s">
        <v>1006</v>
      </c>
      <c s="31" t="s">
        <v>50</v>
      </c>
      <c s="32">
        <v>22</v>
      </c>
      <c s="33">
        <v>0</v>
      </c>
      <c s="33">
        <f>ROUND(ROUND(H236,2)*ROUND(G236,3),2)</f>
      </c>
      <c s="31" t="s">
        <v>51</v>
      </c>
      <c r="O236">
        <f>(I236*21)/100</f>
      </c>
      <c t="s">
        <v>22</v>
      </c>
    </row>
    <row r="237" spans="1:5" ht="12.75">
      <c r="A237" s="34" t="s">
        <v>52</v>
      </c>
      <c r="E237" s="35" t="s">
        <v>1007</v>
      </c>
    </row>
    <row r="238" spans="1:5" ht="12.75">
      <c r="A238" s="36" t="s">
        <v>54</v>
      </c>
      <c r="E238" s="37" t="s">
        <v>1008</v>
      </c>
    </row>
    <row r="239" spans="1:5" ht="63.75">
      <c r="A239" t="s">
        <v>56</v>
      </c>
      <c r="E239" s="35" t="s">
        <v>1009</v>
      </c>
    </row>
    <row r="240" spans="1:16" ht="12.75">
      <c r="A240" s="25" t="s">
        <v>46</v>
      </c>
      <c s="29" t="s">
        <v>441</v>
      </c>
      <c s="29" t="s">
        <v>457</v>
      </c>
      <c s="25" t="s">
        <v>48</v>
      </c>
      <c s="30" t="s">
        <v>458</v>
      </c>
      <c s="31" t="s">
        <v>114</v>
      </c>
      <c s="32">
        <v>26</v>
      </c>
      <c s="33">
        <v>0</v>
      </c>
      <c s="33">
        <f>ROUND(ROUND(H240,2)*ROUND(G240,3),2)</f>
      </c>
      <c s="31" t="s">
        <v>51</v>
      </c>
      <c r="O240">
        <f>(I240*21)/100</f>
      </c>
      <c t="s">
        <v>22</v>
      </c>
    </row>
    <row r="241" spans="1:5" ht="12.75">
      <c r="A241" s="34" t="s">
        <v>52</v>
      </c>
      <c r="E241" s="35" t="s">
        <v>115</v>
      </c>
    </row>
    <row r="242" spans="1:5" ht="12.75">
      <c r="A242" s="36" t="s">
        <v>54</v>
      </c>
      <c r="E242" s="37" t="s">
        <v>1010</v>
      </c>
    </row>
    <row r="243" spans="1:5" ht="76.5">
      <c r="A243" t="s">
        <v>56</v>
      </c>
      <c r="E243" s="35" t="s">
        <v>460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0+O8+O29+O102+O111+O172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1011</v>
      </c>
      <c s="38">
        <f>0+I8+I29+I102+I111+I172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1011</v>
      </c>
      <c s="6"/>
      <c s="18" t="s">
        <v>1012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</f>
      </c>
      <c>
        <f>0+O9+O13+O17+O21+O25</f>
      </c>
    </row>
    <row r="9" spans="1:16" ht="12.75">
      <c r="A9" s="25" t="s">
        <v>46</v>
      </c>
      <c s="29" t="s">
        <v>28</v>
      </c>
      <c s="29" t="s">
        <v>86</v>
      </c>
      <c s="25" t="s">
        <v>48</v>
      </c>
      <c s="30" t="s">
        <v>202</v>
      </c>
      <c s="31" t="s">
        <v>89</v>
      </c>
      <c s="32">
        <v>3.6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25.5">
      <c r="A11" s="36" t="s">
        <v>54</v>
      </c>
      <c r="E11" s="37" t="s">
        <v>1013</v>
      </c>
    </row>
    <row r="12" spans="1:5" ht="25.5">
      <c r="A12" t="s">
        <v>56</v>
      </c>
      <c r="E12" s="35" t="s">
        <v>204</v>
      </c>
    </row>
    <row r="13" spans="1:16" ht="25.5">
      <c r="A13" s="25" t="s">
        <v>46</v>
      </c>
      <c s="29" t="s">
        <v>22</v>
      </c>
      <c s="29" t="s">
        <v>86</v>
      </c>
      <c s="25" t="s">
        <v>87</v>
      </c>
      <c s="30" t="s">
        <v>88</v>
      </c>
      <c s="31" t="s">
        <v>89</v>
      </c>
      <c s="32">
        <v>60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38.25">
      <c r="A15" s="36" t="s">
        <v>54</v>
      </c>
      <c r="E15" s="37" t="s">
        <v>1014</v>
      </c>
    </row>
    <row r="16" spans="1:5" ht="89.25">
      <c r="A16" t="s">
        <v>56</v>
      </c>
      <c r="E16" s="35" t="s">
        <v>91</v>
      </c>
    </row>
    <row r="17" spans="1:16" ht="25.5">
      <c r="A17" s="25" t="s">
        <v>46</v>
      </c>
      <c s="29" t="s">
        <v>21</v>
      </c>
      <c s="29" t="s">
        <v>92</v>
      </c>
      <c s="25" t="s">
        <v>87</v>
      </c>
      <c s="30" t="s">
        <v>88</v>
      </c>
      <c s="31" t="s">
        <v>89</v>
      </c>
      <c s="32">
        <v>1131.415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93</v>
      </c>
    </row>
    <row r="19" spans="1:5" ht="89.25">
      <c r="A19" s="36" t="s">
        <v>54</v>
      </c>
      <c r="E19" s="37" t="s">
        <v>1015</v>
      </c>
    </row>
    <row r="20" spans="1:5" ht="89.25">
      <c r="A20" t="s">
        <v>56</v>
      </c>
      <c r="E20" s="35" t="s">
        <v>91</v>
      </c>
    </row>
    <row r="21" spans="1:16" ht="12.75">
      <c r="A21" s="25" t="s">
        <v>46</v>
      </c>
      <c s="29" t="s">
        <v>32</v>
      </c>
      <c s="29" t="s">
        <v>207</v>
      </c>
      <c s="25" t="s">
        <v>48</v>
      </c>
      <c s="30" t="s">
        <v>208</v>
      </c>
      <c s="31" t="s">
        <v>89</v>
      </c>
      <c s="32">
        <v>0.02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48</v>
      </c>
    </row>
    <row r="23" spans="1:5" ht="12.75">
      <c r="A23" s="36" t="s">
        <v>54</v>
      </c>
      <c r="E23" s="37" t="s">
        <v>1016</v>
      </c>
    </row>
    <row r="24" spans="1:5" ht="140.25">
      <c r="A24" t="s">
        <v>56</v>
      </c>
      <c r="E24" s="35" t="s">
        <v>98</v>
      </c>
    </row>
    <row r="25" spans="1:16" ht="25.5">
      <c r="A25" s="25" t="s">
        <v>46</v>
      </c>
      <c s="29" t="s">
        <v>34</v>
      </c>
      <c s="29" t="s">
        <v>210</v>
      </c>
      <c s="25" t="s">
        <v>211</v>
      </c>
      <c s="30" t="s">
        <v>212</v>
      </c>
      <c s="31" t="s">
        <v>89</v>
      </c>
      <c s="32">
        <v>31.659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25.5">
      <c r="A27" s="36" t="s">
        <v>54</v>
      </c>
      <c r="E27" s="37" t="s">
        <v>1017</v>
      </c>
    </row>
    <row r="28" spans="1:5" ht="140.25">
      <c r="A28" t="s">
        <v>56</v>
      </c>
      <c r="E28" s="35" t="s">
        <v>98</v>
      </c>
    </row>
    <row r="29" spans="1:18" ht="12.75" customHeight="1">
      <c r="A29" s="6" t="s">
        <v>44</v>
      </c>
      <c s="6"/>
      <c s="40" t="s">
        <v>28</v>
      </c>
      <c s="6"/>
      <c s="27" t="s">
        <v>45</v>
      </c>
      <c s="6"/>
      <c s="6"/>
      <c s="6"/>
      <c s="41">
        <f>0+Q29</f>
      </c>
      <c s="6"/>
      <c r="O29">
        <f>0+R29</f>
      </c>
      <c r="Q29">
        <f>0+I30+I34+I38+I42+I46+I50+I54+I58+I62+I66+I70+I74+I78+I82+I86+I90+I94+I98</f>
      </c>
      <c>
        <f>0+O30+O34+O38+O42+O46+O50+O54+O58+O62+O66+O70+O74+O78+O82+O86+O90+O94+O98</f>
      </c>
    </row>
    <row r="30" spans="1:16" ht="12.75">
      <c r="A30" s="25" t="s">
        <v>46</v>
      </c>
      <c s="29" t="s">
        <v>36</v>
      </c>
      <c s="29" t="s">
        <v>47</v>
      </c>
      <c s="25" t="s">
        <v>48</v>
      </c>
      <c s="30" t="s">
        <v>49</v>
      </c>
      <c s="31" t="s">
        <v>50</v>
      </c>
      <c s="32">
        <v>200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51">
      <c r="A31" s="34" t="s">
        <v>52</v>
      </c>
      <c r="E31" s="35" t="s">
        <v>53</v>
      </c>
    </row>
    <row r="32" spans="1:5" ht="38.25">
      <c r="A32" s="36" t="s">
        <v>54</v>
      </c>
      <c r="E32" s="37" t="s">
        <v>1018</v>
      </c>
    </row>
    <row r="33" spans="1:5" ht="38.25">
      <c r="A33" t="s">
        <v>56</v>
      </c>
      <c r="E33" s="35" t="s">
        <v>57</v>
      </c>
    </row>
    <row r="34" spans="1:16" ht="12.75">
      <c r="A34" s="25" t="s">
        <v>46</v>
      </c>
      <c s="29" t="s">
        <v>77</v>
      </c>
      <c s="29" t="s">
        <v>217</v>
      </c>
      <c s="25" t="s">
        <v>48</v>
      </c>
      <c s="30" t="s">
        <v>218</v>
      </c>
      <c s="31" t="s">
        <v>114</v>
      </c>
      <c s="32">
        <v>1.5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12.75">
      <c r="A35" s="34" t="s">
        <v>52</v>
      </c>
      <c r="E35" s="35" t="s">
        <v>219</v>
      </c>
    </row>
    <row r="36" spans="1:5" ht="25.5">
      <c r="A36" s="36" t="s">
        <v>54</v>
      </c>
      <c r="E36" s="37" t="s">
        <v>1019</v>
      </c>
    </row>
    <row r="37" spans="1:5" ht="63.75">
      <c r="A37" t="s">
        <v>56</v>
      </c>
      <c r="E37" s="35" t="s">
        <v>117</v>
      </c>
    </row>
    <row r="38" spans="1:16" ht="25.5">
      <c r="A38" s="25" t="s">
        <v>46</v>
      </c>
      <c s="29" t="s">
        <v>118</v>
      </c>
      <c s="29" t="s">
        <v>221</v>
      </c>
      <c s="25" t="s">
        <v>48</v>
      </c>
      <c s="30" t="s">
        <v>222</v>
      </c>
      <c s="31" t="s">
        <v>114</v>
      </c>
      <c s="32">
        <v>9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115</v>
      </c>
    </row>
    <row r="40" spans="1:5" ht="12.75">
      <c r="A40" s="36" t="s">
        <v>54</v>
      </c>
      <c r="E40" s="37" t="s">
        <v>693</v>
      </c>
    </row>
    <row r="41" spans="1:5" ht="63.75">
      <c r="A41" t="s">
        <v>56</v>
      </c>
      <c r="E41" s="35" t="s">
        <v>117</v>
      </c>
    </row>
    <row r="42" spans="1:16" ht="12.75">
      <c r="A42" s="25" t="s">
        <v>46</v>
      </c>
      <c s="29" t="s">
        <v>39</v>
      </c>
      <c s="29" t="s">
        <v>119</v>
      </c>
      <c s="25" t="s">
        <v>48</v>
      </c>
      <c s="30" t="s">
        <v>120</v>
      </c>
      <c s="31" t="s">
        <v>114</v>
      </c>
      <c s="32">
        <v>485.348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38.25">
      <c r="A43" s="34" t="s">
        <v>52</v>
      </c>
      <c r="E43" s="35" t="s">
        <v>121</v>
      </c>
    </row>
    <row r="44" spans="1:5" ht="89.25">
      <c r="A44" s="36" t="s">
        <v>54</v>
      </c>
      <c r="E44" s="37" t="s">
        <v>1020</v>
      </c>
    </row>
    <row r="45" spans="1:5" ht="63.75">
      <c r="A45" t="s">
        <v>56</v>
      </c>
      <c r="E45" s="35" t="s">
        <v>117</v>
      </c>
    </row>
    <row r="46" spans="1:16" ht="12.75">
      <c r="A46" s="25" t="s">
        <v>46</v>
      </c>
      <c s="29" t="s">
        <v>41</v>
      </c>
      <c s="29" t="s">
        <v>234</v>
      </c>
      <c s="25" t="s">
        <v>48</v>
      </c>
      <c s="30" t="s">
        <v>235</v>
      </c>
      <c s="31" t="s">
        <v>114</v>
      </c>
      <c s="32">
        <v>115.626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12.75">
      <c r="A47" s="34" t="s">
        <v>52</v>
      </c>
      <c r="E47" s="35" t="s">
        <v>236</v>
      </c>
    </row>
    <row r="48" spans="1:5" ht="12.75">
      <c r="A48" s="36" t="s">
        <v>54</v>
      </c>
      <c r="E48" s="37" t="s">
        <v>1021</v>
      </c>
    </row>
    <row r="49" spans="1:5" ht="38.25">
      <c r="A49" t="s">
        <v>56</v>
      </c>
      <c r="E49" s="35" t="s">
        <v>238</v>
      </c>
    </row>
    <row r="50" spans="1:16" ht="12.75">
      <c r="A50" s="25" t="s">
        <v>46</v>
      </c>
      <c s="29" t="s">
        <v>43</v>
      </c>
      <c s="29" t="s">
        <v>239</v>
      </c>
      <c s="25" t="s">
        <v>48</v>
      </c>
      <c s="30" t="s">
        <v>240</v>
      </c>
      <c s="31" t="s">
        <v>114</v>
      </c>
      <c s="32">
        <v>408.643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51">
      <c r="A51" s="34" t="s">
        <v>52</v>
      </c>
      <c r="E51" s="35" t="s">
        <v>241</v>
      </c>
    </row>
    <row r="52" spans="1:5" ht="12.75">
      <c r="A52" s="36" t="s">
        <v>54</v>
      </c>
      <c r="E52" s="37" t="s">
        <v>1022</v>
      </c>
    </row>
    <row r="53" spans="1:5" ht="369.75">
      <c r="A53" t="s">
        <v>56</v>
      </c>
      <c r="E53" s="35" t="s">
        <v>243</v>
      </c>
    </row>
    <row r="54" spans="1:16" ht="12.75">
      <c r="A54" s="25" t="s">
        <v>46</v>
      </c>
      <c s="29" t="s">
        <v>138</v>
      </c>
      <c s="29" t="s">
        <v>123</v>
      </c>
      <c s="25" t="s">
        <v>48</v>
      </c>
      <c s="30" t="s">
        <v>124</v>
      </c>
      <c s="31" t="s">
        <v>114</v>
      </c>
      <c s="32">
        <v>118.721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25.5">
      <c r="A55" s="34" t="s">
        <v>52</v>
      </c>
      <c r="E55" s="35" t="s">
        <v>244</v>
      </c>
    </row>
    <row r="56" spans="1:5" ht="12.75">
      <c r="A56" s="36" t="s">
        <v>54</v>
      </c>
      <c r="E56" s="37" t="s">
        <v>1023</v>
      </c>
    </row>
    <row r="57" spans="1:5" ht="306">
      <c r="A57" t="s">
        <v>56</v>
      </c>
      <c r="E57" s="35" t="s">
        <v>246</v>
      </c>
    </row>
    <row r="58" spans="1:16" ht="12.75">
      <c r="A58" s="25" t="s">
        <v>46</v>
      </c>
      <c s="29" t="s">
        <v>144</v>
      </c>
      <c s="29" t="s">
        <v>247</v>
      </c>
      <c s="25" t="s">
        <v>48</v>
      </c>
      <c s="30" t="s">
        <v>248</v>
      </c>
      <c s="31" t="s">
        <v>158</v>
      </c>
      <c s="32">
        <v>791.47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12.75">
      <c r="A59" s="34" t="s">
        <v>52</v>
      </c>
      <c r="E59" s="35" t="s">
        <v>249</v>
      </c>
    </row>
    <row r="60" spans="1:5" ht="25.5">
      <c r="A60" s="36" t="s">
        <v>54</v>
      </c>
      <c r="E60" s="37" t="s">
        <v>1024</v>
      </c>
    </row>
    <row r="61" spans="1:5" ht="63.75">
      <c r="A61" t="s">
        <v>56</v>
      </c>
      <c r="E61" s="35" t="s">
        <v>251</v>
      </c>
    </row>
    <row r="62" spans="1:16" ht="12.75">
      <c r="A62" s="25" t="s">
        <v>46</v>
      </c>
      <c s="29" t="s">
        <v>149</v>
      </c>
      <c s="29" t="s">
        <v>255</v>
      </c>
      <c s="25" t="s">
        <v>48</v>
      </c>
      <c s="30" t="s">
        <v>256</v>
      </c>
      <c s="31" t="s">
        <v>158</v>
      </c>
      <c s="32">
        <v>14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12.75">
      <c r="A63" s="34" t="s">
        <v>52</v>
      </c>
      <c r="E63" s="35" t="s">
        <v>48</v>
      </c>
    </row>
    <row r="64" spans="1:5" ht="25.5">
      <c r="A64" s="36" t="s">
        <v>54</v>
      </c>
      <c r="E64" s="37" t="s">
        <v>1025</v>
      </c>
    </row>
    <row r="65" spans="1:5" ht="25.5">
      <c r="A65" t="s">
        <v>56</v>
      </c>
      <c r="E65" s="35" t="s">
        <v>258</v>
      </c>
    </row>
    <row r="66" spans="1:16" ht="12.75">
      <c r="A66" s="25" t="s">
        <v>46</v>
      </c>
      <c s="29" t="s">
        <v>155</v>
      </c>
      <c s="29" t="s">
        <v>133</v>
      </c>
      <c s="25" t="s">
        <v>48</v>
      </c>
      <c s="30" t="s">
        <v>134</v>
      </c>
      <c s="31" t="s">
        <v>114</v>
      </c>
      <c s="32">
        <v>685.658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12.75">
      <c r="A67" s="34" t="s">
        <v>52</v>
      </c>
      <c r="E67" s="35" t="s">
        <v>48</v>
      </c>
    </row>
    <row r="68" spans="1:5" ht="51">
      <c r="A68" s="36" t="s">
        <v>54</v>
      </c>
      <c r="E68" s="37" t="s">
        <v>1026</v>
      </c>
    </row>
    <row r="69" spans="1:5" ht="191.25">
      <c r="A69" t="s">
        <v>56</v>
      </c>
      <c r="E69" s="35" t="s">
        <v>136</v>
      </c>
    </row>
    <row r="70" spans="1:16" ht="12.75">
      <c r="A70" s="25" t="s">
        <v>46</v>
      </c>
      <c s="29" t="s">
        <v>162</v>
      </c>
      <c s="29" t="s">
        <v>270</v>
      </c>
      <c s="25" t="s">
        <v>48</v>
      </c>
      <c s="30" t="s">
        <v>271</v>
      </c>
      <c s="31" t="s">
        <v>114</v>
      </c>
      <c s="32">
        <v>163.418</v>
      </c>
      <c s="33">
        <v>0</v>
      </c>
      <c s="33">
        <f>ROUND(ROUND(H70,2)*ROUND(G70,3),2)</f>
      </c>
      <c s="31" t="s">
        <v>51</v>
      </c>
      <c r="O70">
        <f>(I70*21)/100</f>
      </c>
      <c t="s">
        <v>22</v>
      </c>
    </row>
    <row r="71" spans="1:5" ht="51">
      <c r="A71" s="34" t="s">
        <v>52</v>
      </c>
      <c r="E71" s="35" t="s">
        <v>272</v>
      </c>
    </row>
    <row r="72" spans="1:5" ht="12.75">
      <c r="A72" s="36" t="s">
        <v>54</v>
      </c>
      <c r="E72" s="37" t="s">
        <v>1027</v>
      </c>
    </row>
    <row r="73" spans="1:5" ht="242.25">
      <c r="A73" t="s">
        <v>56</v>
      </c>
      <c r="E73" s="35" t="s">
        <v>274</v>
      </c>
    </row>
    <row r="74" spans="1:16" ht="12.75">
      <c r="A74" s="25" t="s">
        <v>46</v>
      </c>
      <c s="29" t="s">
        <v>166</v>
      </c>
      <c s="29" t="s">
        <v>275</v>
      </c>
      <c s="25" t="s">
        <v>48</v>
      </c>
      <c s="30" t="s">
        <v>276</v>
      </c>
      <c s="31" t="s">
        <v>114</v>
      </c>
      <c s="32">
        <v>14.5</v>
      </c>
      <c s="33">
        <v>0</v>
      </c>
      <c s="33">
        <f>ROUND(ROUND(H74,2)*ROUND(G74,3),2)</f>
      </c>
      <c s="31" t="s">
        <v>51</v>
      </c>
      <c r="O74">
        <f>(I74*21)/100</f>
      </c>
      <c t="s">
        <v>22</v>
      </c>
    </row>
    <row r="75" spans="1:5" ht="51">
      <c r="A75" s="34" t="s">
        <v>52</v>
      </c>
      <c r="E75" s="35" t="s">
        <v>277</v>
      </c>
    </row>
    <row r="76" spans="1:5" ht="12.75">
      <c r="A76" s="36" t="s">
        <v>54</v>
      </c>
      <c r="E76" s="37" t="s">
        <v>1028</v>
      </c>
    </row>
    <row r="77" spans="1:5" ht="229.5">
      <c r="A77" t="s">
        <v>56</v>
      </c>
      <c r="E77" s="35" t="s">
        <v>279</v>
      </c>
    </row>
    <row r="78" spans="1:16" ht="12.75">
      <c r="A78" s="25" t="s">
        <v>46</v>
      </c>
      <c s="29" t="s">
        <v>171</v>
      </c>
      <c s="29" t="s">
        <v>280</v>
      </c>
      <c s="25" t="s">
        <v>211</v>
      </c>
      <c s="30" t="s">
        <v>281</v>
      </c>
      <c s="31" t="s">
        <v>114</v>
      </c>
      <c s="32">
        <v>18</v>
      </c>
      <c s="33">
        <v>0</v>
      </c>
      <c s="33">
        <f>ROUND(ROUND(H78,2)*ROUND(G78,3),2)</f>
      </c>
      <c s="31" t="s">
        <v>51</v>
      </c>
      <c r="O78">
        <f>(I78*21)/100</f>
      </c>
      <c t="s">
        <v>22</v>
      </c>
    </row>
    <row r="79" spans="1:5" ht="12.75">
      <c r="A79" s="34" t="s">
        <v>52</v>
      </c>
      <c r="E79" s="35" t="s">
        <v>48</v>
      </c>
    </row>
    <row r="80" spans="1:5" ht="12.75">
      <c r="A80" s="36" t="s">
        <v>54</v>
      </c>
      <c r="E80" s="37" t="s">
        <v>1029</v>
      </c>
    </row>
    <row r="81" spans="1:5" ht="331.5">
      <c r="A81" t="s">
        <v>56</v>
      </c>
      <c r="E81" s="35" t="s">
        <v>283</v>
      </c>
    </row>
    <row r="82" spans="1:16" ht="12.75">
      <c r="A82" s="25" t="s">
        <v>46</v>
      </c>
      <c s="29" t="s">
        <v>174</v>
      </c>
      <c s="29" t="s">
        <v>285</v>
      </c>
      <c s="25" t="s">
        <v>48</v>
      </c>
      <c s="30" t="s">
        <v>286</v>
      </c>
      <c s="31" t="s">
        <v>50</v>
      </c>
      <c s="32">
        <v>219.905</v>
      </c>
      <c s="33">
        <v>0</v>
      </c>
      <c s="33">
        <f>ROUND(ROUND(H82,2)*ROUND(G82,3),2)</f>
      </c>
      <c s="31" t="s">
        <v>51</v>
      </c>
      <c r="O82">
        <f>(I82*21)/100</f>
      </c>
      <c t="s">
        <v>22</v>
      </c>
    </row>
    <row r="83" spans="1:5" ht="12.75">
      <c r="A83" s="34" t="s">
        <v>52</v>
      </c>
      <c r="E83" s="35" t="s">
        <v>48</v>
      </c>
    </row>
    <row r="84" spans="1:5" ht="12.75">
      <c r="A84" s="36" t="s">
        <v>54</v>
      </c>
      <c r="E84" s="37" t="s">
        <v>1030</v>
      </c>
    </row>
    <row r="85" spans="1:5" ht="25.5">
      <c r="A85" t="s">
        <v>56</v>
      </c>
      <c r="E85" s="35" t="s">
        <v>288</v>
      </c>
    </row>
    <row r="86" spans="1:16" ht="12.75">
      <c r="A86" s="25" t="s">
        <v>46</v>
      </c>
      <c s="29" t="s">
        <v>177</v>
      </c>
      <c s="29" t="s">
        <v>290</v>
      </c>
      <c s="25" t="s">
        <v>48</v>
      </c>
      <c s="30" t="s">
        <v>291</v>
      </c>
      <c s="31" t="s">
        <v>50</v>
      </c>
      <c s="32">
        <v>1187.205</v>
      </c>
      <c s="33">
        <v>0</v>
      </c>
      <c s="33">
        <f>ROUND(ROUND(H86,2)*ROUND(G86,3),2)</f>
      </c>
      <c s="31" t="s">
        <v>51</v>
      </c>
      <c r="O86">
        <f>(I86*21)/100</f>
      </c>
      <c t="s">
        <v>22</v>
      </c>
    </row>
    <row r="87" spans="1:5" ht="12.75">
      <c r="A87" s="34" t="s">
        <v>52</v>
      </c>
      <c r="E87" s="35" t="s">
        <v>48</v>
      </c>
    </row>
    <row r="88" spans="1:5" ht="25.5">
      <c r="A88" s="36" t="s">
        <v>54</v>
      </c>
      <c r="E88" s="37" t="s">
        <v>1031</v>
      </c>
    </row>
    <row r="89" spans="1:5" ht="12.75">
      <c r="A89" t="s">
        <v>56</v>
      </c>
      <c r="E89" s="35" t="s">
        <v>293</v>
      </c>
    </row>
    <row r="90" spans="1:16" ht="12.75">
      <c r="A90" s="25" t="s">
        <v>46</v>
      </c>
      <c s="29" t="s">
        <v>182</v>
      </c>
      <c s="29" t="s">
        <v>295</v>
      </c>
      <c s="25" t="s">
        <v>48</v>
      </c>
      <c s="30" t="s">
        <v>296</v>
      </c>
      <c s="31" t="s">
        <v>50</v>
      </c>
      <c s="32">
        <v>1187.205</v>
      </c>
      <c s="33">
        <v>0</v>
      </c>
      <c s="33">
        <f>ROUND(ROUND(H90,2)*ROUND(G90,3),2)</f>
      </c>
      <c s="31" t="s">
        <v>51</v>
      </c>
      <c r="O90">
        <f>(I90*21)/100</f>
      </c>
      <c t="s">
        <v>22</v>
      </c>
    </row>
    <row r="91" spans="1:5" ht="12.75">
      <c r="A91" s="34" t="s">
        <v>52</v>
      </c>
      <c r="E91" s="35" t="s">
        <v>297</v>
      </c>
    </row>
    <row r="92" spans="1:5" ht="12.75">
      <c r="A92" s="36" t="s">
        <v>54</v>
      </c>
      <c r="E92" s="37" t="s">
        <v>1032</v>
      </c>
    </row>
    <row r="93" spans="1:5" ht="38.25">
      <c r="A93" t="s">
        <v>56</v>
      </c>
      <c r="E93" s="35" t="s">
        <v>299</v>
      </c>
    </row>
    <row r="94" spans="1:16" ht="12.75">
      <c r="A94" s="25" t="s">
        <v>46</v>
      </c>
      <c s="29" t="s">
        <v>187</v>
      </c>
      <c s="29" t="s">
        <v>301</v>
      </c>
      <c s="25" t="s">
        <v>211</v>
      </c>
      <c s="30" t="s">
        <v>302</v>
      </c>
      <c s="31" t="s">
        <v>50</v>
      </c>
      <c s="32">
        <v>1187.205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12.75">
      <c r="A95" s="34" t="s">
        <v>52</v>
      </c>
      <c r="E95" s="35" t="s">
        <v>48</v>
      </c>
    </row>
    <row r="96" spans="1:5" ht="12.75">
      <c r="A96" s="36" t="s">
        <v>54</v>
      </c>
      <c r="E96" s="37" t="s">
        <v>1032</v>
      </c>
    </row>
    <row r="97" spans="1:5" ht="63.75">
      <c r="A97" t="s">
        <v>56</v>
      </c>
      <c r="E97" s="35" t="s">
        <v>303</v>
      </c>
    </row>
    <row r="98" spans="1:16" ht="12.75">
      <c r="A98" s="25" t="s">
        <v>46</v>
      </c>
      <c s="29" t="s">
        <v>192</v>
      </c>
      <c s="29" t="s">
        <v>305</v>
      </c>
      <c s="25" t="s">
        <v>48</v>
      </c>
      <c s="30" t="s">
        <v>306</v>
      </c>
      <c s="31" t="s">
        <v>50</v>
      </c>
      <c s="32">
        <v>1187.205</v>
      </c>
      <c s="33">
        <v>0</v>
      </c>
      <c s="33">
        <f>ROUND(ROUND(H98,2)*ROUND(G98,3),2)</f>
      </c>
      <c s="31" t="s">
        <v>51</v>
      </c>
      <c r="O98">
        <f>(I98*21)/100</f>
      </c>
      <c t="s">
        <v>22</v>
      </c>
    </row>
    <row r="99" spans="1:5" ht="12.75">
      <c r="A99" s="34" t="s">
        <v>52</v>
      </c>
      <c r="E99" s="35" t="s">
        <v>48</v>
      </c>
    </row>
    <row r="100" spans="1:5" ht="12.75">
      <c r="A100" s="36" t="s">
        <v>54</v>
      </c>
      <c r="E100" s="37" t="s">
        <v>1033</v>
      </c>
    </row>
    <row r="101" spans="1:5" ht="38.25">
      <c r="A101" t="s">
        <v>56</v>
      </c>
      <c r="E101" s="35" t="s">
        <v>308</v>
      </c>
    </row>
    <row r="102" spans="1:18" ht="12.75" customHeight="1">
      <c r="A102" s="6" t="s">
        <v>44</v>
      </c>
      <c s="6"/>
      <c s="40" t="s">
        <v>32</v>
      </c>
      <c s="6"/>
      <c s="27" t="s">
        <v>309</v>
      </c>
      <c s="6"/>
      <c s="6"/>
      <c s="6"/>
      <c s="41">
        <f>0+Q102</f>
      </c>
      <c s="6"/>
      <c r="O102">
        <f>0+R102</f>
      </c>
      <c r="Q102">
        <f>0+I103+I107</f>
      </c>
      <c>
        <f>0+O103+O107</f>
      </c>
    </row>
    <row r="103" spans="1:16" ht="12.75">
      <c r="A103" s="25" t="s">
        <v>46</v>
      </c>
      <c s="29" t="s">
        <v>196</v>
      </c>
      <c s="29" t="s">
        <v>311</v>
      </c>
      <c s="25" t="s">
        <v>48</v>
      </c>
      <c s="30" t="s">
        <v>313</v>
      </c>
      <c s="31" t="s">
        <v>114</v>
      </c>
      <c s="32">
        <v>12.3</v>
      </c>
      <c s="33">
        <v>0</v>
      </c>
      <c s="33">
        <f>ROUND(ROUND(H103,2)*ROUND(G103,3),2)</f>
      </c>
      <c s="31" t="s">
        <v>51</v>
      </c>
      <c r="O103">
        <f>(I103*21)/100</f>
      </c>
      <c t="s">
        <v>22</v>
      </c>
    </row>
    <row r="104" spans="1:5" ht="12.75">
      <c r="A104" s="34" t="s">
        <v>52</v>
      </c>
      <c r="E104" s="35" t="s">
        <v>48</v>
      </c>
    </row>
    <row r="105" spans="1:5" ht="25.5">
      <c r="A105" s="36" t="s">
        <v>54</v>
      </c>
      <c r="E105" s="37" t="s">
        <v>1034</v>
      </c>
    </row>
    <row r="106" spans="1:5" ht="369.75">
      <c r="A106" t="s">
        <v>56</v>
      </c>
      <c r="E106" s="35" t="s">
        <v>980</v>
      </c>
    </row>
    <row r="107" spans="1:16" ht="12.75">
      <c r="A107" s="25" t="s">
        <v>46</v>
      </c>
      <c s="29" t="s">
        <v>284</v>
      </c>
      <c s="29" t="s">
        <v>317</v>
      </c>
      <c s="25" t="s">
        <v>48</v>
      </c>
      <c s="30" t="s">
        <v>318</v>
      </c>
      <c s="31" t="s">
        <v>114</v>
      </c>
      <c s="32">
        <v>12.3</v>
      </c>
      <c s="33">
        <v>0</v>
      </c>
      <c s="33">
        <f>ROUND(ROUND(H107,2)*ROUND(G107,3),2)</f>
      </c>
      <c s="31" t="s">
        <v>51</v>
      </c>
      <c r="O107">
        <f>(I107*21)/100</f>
      </c>
      <c t="s">
        <v>22</v>
      </c>
    </row>
    <row r="108" spans="1:5" ht="12.75">
      <c r="A108" s="34" t="s">
        <v>52</v>
      </c>
      <c r="E108" s="35" t="s">
        <v>48</v>
      </c>
    </row>
    <row r="109" spans="1:5" ht="12.75">
      <c r="A109" s="36" t="s">
        <v>54</v>
      </c>
      <c r="E109" s="37" t="s">
        <v>1035</v>
      </c>
    </row>
    <row r="110" spans="1:5" ht="102">
      <c r="A110" t="s">
        <v>56</v>
      </c>
      <c r="E110" s="35" t="s">
        <v>320</v>
      </c>
    </row>
    <row r="111" spans="1:18" ht="12.75" customHeight="1">
      <c r="A111" s="6" t="s">
        <v>44</v>
      </c>
      <c s="6"/>
      <c s="40" t="s">
        <v>34</v>
      </c>
      <c s="6"/>
      <c s="27" t="s">
        <v>321</v>
      </c>
      <c s="6"/>
      <c s="6"/>
      <c s="6"/>
      <c s="41">
        <f>0+Q111</f>
      </c>
      <c s="6"/>
      <c r="O111">
        <f>0+R111</f>
      </c>
      <c r="Q111">
        <f>0+I112+I116+I120+I124+I128+I132+I136+I140+I144+I148+I152+I156+I160+I164+I168</f>
      </c>
      <c>
        <f>0+O112+O116+O120+O124+O128+O132+O136+O140+O144+O148+O152+O156+O160+O164+O168</f>
      </c>
    </row>
    <row r="112" spans="1:16" ht="12.75">
      <c r="A112" s="25" t="s">
        <v>46</v>
      </c>
      <c s="29" t="s">
        <v>289</v>
      </c>
      <c s="29" t="s">
        <v>328</v>
      </c>
      <c s="25" t="s">
        <v>48</v>
      </c>
      <c s="30" t="s">
        <v>329</v>
      </c>
      <c s="31" t="s">
        <v>50</v>
      </c>
      <c s="32">
        <v>100</v>
      </c>
      <c s="33">
        <v>0</v>
      </c>
      <c s="33">
        <f>ROUND(ROUND(H112,2)*ROUND(G112,3),2)</f>
      </c>
      <c s="31" t="s">
        <v>51</v>
      </c>
      <c r="O112">
        <f>(I112*21)/100</f>
      </c>
      <c t="s">
        <v>22</v>
      </c>
    </row>
    <row r="113" spans="1:5" ht="12.75">
      <c r="A113" s="34" t="s">
        <v>52</v>
      </c>
      <c r="E113" s="35" t="s">
        <v>48</v>
      </c>
    </row>
    <row r="114" spans="1:5" ht="12.75">
      <c r="A114" s="36" t="s">
        <v>54</v>
      </c>
      <c r="E114" s="37" t="s">
        <v>1036</v>
      </c>
    </row>
    <row r="115" spans="1:5" ht="51">
      <c r="A115" t="s">
        <v>56</v>
      </c>
      <c r="E115" s="35" t="s">
        <v>326</v>
      </c>
    </row>
    <row r="116" spans="1:16" ht="12.75">
      <c r="A116" s="25" t="s">
        <v>46</v>
      </c>
      <c s="29" t="s">
        <v>294</v>
      </c>
      <c s="29" t="s">
        <v>332</v>
      </c>
      <c s="25" t="s">
        <v>48</v>
      </c>
      <c s="30" t="s">
        <v>333</v>
      </c>
      <c s="31" t="s">
        <v>50</v>
      </c>
      <c s="32">
        <v>100</v>
      </c>
      <c s="33">
        <v>0</v>
      </c>
      <c s="33">
        <f>ROUND(ROUND(H116,2)*ROUND(G116,3),2)</f>
      </c>
      <c s="31" t="s">
        <v>51</v>
      </c>
      <c r="O116">
        <f>(I116*21)/100</f>
      </c>
      <c t="s">
        <v>22</v>
      </c>
    </row>
    <row r="117" spans="1:5" ht="12.75">
      <c r="A117" s="34" t="s">
        <v>52</v>
      </c>
      <c r="E117" s="35" t="s">
        <v>48</v>
      </c>
    </row>
    <row r="118" spans="1:5" ht="12.75">
      <c r="A118" s="36" t="s">
        <v>54</v>
      </c>
      <c r="E118" s="37" t="s">
        <v>1037</v>
      </c>
    </row>
    <row r="119" spans="1:5" ht="102">
      <c r="A119" t="s">
        <v>56</v>
      </c>
      <c r="E119" s="35" t="s">
        <v>335</v>
      </c>
    </row>
    <row r="120" spans="1:16" ht="12.75">
      <c r="A120" s="25" t="s">
        <v>46</v>
      </c>
      <c s="29" t="s">
        <v>300</v>
      </c>
      <c s="29" t="s">
        <v>652</v>
      </c>
      <c s="25" t="s">
        <v>48</v>
      </c>
      <c s="30" t="s">
        <v>653</v>
      </c>
      <c s="31" t="s">
        <v>114</v>
      </c>
      <c s="32">
        <v>792.511</v>
      </c>
      <c s="33">
        <v>0</v>
      </c>
      <c s="33">
        <f>ROUND(ROUND(H120,2)*ROUND(G120,3),2)</f>
      </c>
      <c s="31" t="s">
        <v>51</v>
      </c>
      <c r="O120">
        <f>(I120*21)/100</f>
      </c>
      <c t="s">
        <v>22</v>
      </c>
    </row>
    <row r="121" spans="1:5" ht="25.5">
      <c r="A121" s="34" t="s">
        <v>52</v>
      </c>
      <c r="E121" s="35" t="s">
        <v>654</v>
      </c>
    </row>
    <row r="122" spans="1:5" ht="12.75">
      <c r="A122" s="36" t="s">
        <v>54</v>
      </c>
      <c r="E122" s="37" t="s">
        <v>1038</v>
      </c>
    </row>
    <row r="123" spans="1:5" ht="102">
      <c r="A123" t="s">
        <v>56</v>
      </c>
      <c r="E123" s="35" t="s">
        <v>656</v>
      </c>
    </row>
    <row r="124" spans="1:16" ht="12.75">
      <c r="A124" s="25" t="s">
        <v>46</v>
      </c>
      <c s="29" t="s">
        <v>304</v>
      </c>
      <c s="29" t="s">
        <v>657</v>
      </c>
      <c s="25" t="s">
        <v>228</v>
      </c>
      <c s="30" t="s">
        <v>658</v>
      </c>
      <c s="31" t="s">
        <v>89</v>
      </c>
      <c s="32">
        <v>72.911</v>
      </c>
      <c s="33">
        <v>0</v>
      </c>
      <c s="33">
        <f>ROUND(ROUND(H124,2)*ROUND(G124,3),2)</f>
      </c>
      <c s="31" t="s">
        <v>51</v>
      </c>
      <c r="O124">
        <f>(I124*21)/100</f>
      </c>
      <c t="s">
        <v>22</v>
      </c>
    </row>
    <row r="125" spans="1:5" ht="25.5">
      <c r="A125" s="34" t="s">
        <v>52</v>
      </c>
      <c r="E125" s="35" t="s">
        <v>659</v>
      </c>
    </row>
    <row r="126" spans="1:5" ht="12.75">
      <c r="A126" s="36" t="s">
        <v>54</v>
      </c>
      <c r="E126" s="37" t="s">
        <v>1039</v>
      </c>
    </row>
    <row r="127" spans="1:5" ht="102">
      <c r="A127" t="s">
        <v>56</v>
      </c>
      <c r="E127" s="35" t="s">
        <v>656</v>
      </c>
    </row>
    <row r="128" spans="1:16" ht="12.75">
      <c r="A128" s="25" t="s">
        <v>46</v>
      </c>
      <c s="29" t="s">
        <v>310</v>
      </c>
      <c s="29" t="s">
        <v>657</v>
      </c>
      <c s="25" t="s">
        <v>230</v>
      </c>
      <c s="30" t="s">
        <v>661</v>
      </c>
      <c s="31" t="s">
        <v>89</v>
      </c>
      <c s="32">
        <v>72.911</v>
      </c>
      <c s="33">
        <v>0</v>
      </c>
      <c s="33">
        <f>ROUND(ROUND(H128,2)*ROUND(G128,3),2)</f>
      </c>
      <c s="31" t="s">
        <v>51</v>
      </c>
      <c r="O128">
        <f>(I128*21)/100</f>
      </c>
      <c t="s">
        <v>22</v>
      </c>
    </row>
    <row r="129" spans="1:5" ht="25.5">
      <c r="A129" s="34" t="s">
        <v>52</v>
      </c>
      <c r="E129" s="35" t="s">
        <v>659</v>
      </c>
    </row>
    <row r="130" spans="1:5" ht="12.75">
      <c r="A130" s="36" t="s">
        <v>54</v>
      </c>
      <c r="E130" s="37" t="s">
        <v>1039</v>
      </c>
    </row>
    <row r="131" spans="1:5" ht="102">
      <c r="A131" t="s">
        <v>56</v>
      </c>
      <c r="E131" s="35" t="s">
        <v>656</v>
      </c>
    </row>
    <row r="132" spans="1:16" ht="12.75">
      <c r="A132" s="25" t="s">
        <v>46</v>
      </c>
      <c s="29" t="s">
        <v>316</v>
      </c>
      <c s="29" t="s">
        <v>657</v>
      </c>
      <c s="25" t="s">
        <v>662</v>
      </c>
      <c s="30" t="s">
        <v>663</v>
      </c>
      <c s="31" t="s">
        <v>89</v>
      </c>
      <c s="32">
        <v>91.139</v>
      </c>
      <c s="33">
        <v>0</v>
      </c>
      <c s="33">
        <f>ROUND(ROUND(H132,2)*ROUND(G132,3),2)</f>
      </c>
      <c s="31" t="s">
        <v>51</v>
      </c>
      <c r="O132">
        <f>(I132*21)/100</f>
      </c>
      <c t="s">
        <v>22</v>
      </c>
    </row>
    <row r="133" spans="1:5" ht="25.5">
      <c r="A133" s="34" t="s">
        <v>52</v>
      </c>
      <c r="E133" s="35" t="s">
        <v>659</v>
      </c>
    </row>
    <row r="134" spans="1:5" ht="12.75">
      <c r="A134" s="36" t="s">
        <v>54</v>
      </c>
      <c r="E134" s="37" t="s">
        <v>1040</v>
      </c>
    </row>
    <row r="135" spans="1:5" ht="102">
      <c r="A135" t="s">
        <v>56</v>
      </c>
      <c r="E135" s="35" t="s">
        <v>656</v>
      </c>
    </row>
    <row r="136" spans="1:16" ht="12.75">
      <c r="A136" s="25" t="s">
        <v>46</v>
      </c>
      <c s="29" t="s">
        <v>322</v>
      </c>
      <c s="29" t="s">
        <v>337</v>
      </c>
      <c s="25" t="s">
        <v>48</v>
      </c>
      <c s="30" t="s">
        <v>338</v>
      </c>
      <c s="31" t="s">
        <v>50</v>
      </c>
      <c s="32">
        <v>519.64</v>
      </c>
      <c s="33">
        <v>0</v>
      </c>
      <c s="33">
        <f>ROUND(ROUND(H136,2)*ROUND(G136,3),2)</f>
      </c>
      <c s="31" t="s">
        <v>51</v>
      </c>
      <c r="O136">
        <f>(I136*21)/100</f>
      </c>
      <c t="s">
        <v>22</v>
      </c>
    </row>
    <row r="137" spans="1:5" ht="12.75">
      <c r="A137" s="34" t="s">
        <v>52</v>
      </c>
      <c r="E137" s="35" t="s">
        <v>48</v>
      </c>
    </row>
    <row r="138" spans="1:5" ht="12.75">
      <c r="A138" s="36" t="s">
        <v>54</v>
      </c>
      <c r="E138" s="37" t="s">
        <v>1041</v>
      </c>
    </row>
    <row r="139" spans="1:5" ht="102">
      <c r="A139" t="s">
        <v>56</v>
      </c>
      <c r="E139" s="35" t="s">
        <v>335</v>
      </c>
    </row>
    <row r="140" spans="1:16" ht="12.75">
      <c r="A140" s="25" t="s">
        <v>46</v>
      </c>
      <c s="29" t="s">
        <v>327</v>
      </c>
      <c s="29" t="s">
        <v>341</v>
      </c>
      <c s="25" t="s">
        <v>48</v>
      </c>
      <c s="30" t="s">
        <v>342</v>
      </c>
      <c s="31" t="s">
        <v>50</v>
      </c>
      <c s="32">
        <v>3969.427</v>
      </c>
      <c s="33">
        <v>0</v>
      </c>
      <c s="33">
        <f>ROUND(ROUND(H140,2)*ROUND(G140,3),2)</f>
      </c>
      <c s="31" t="s">
        <v>51</v>
      </c>
      <c r="O140">
        <f>(I140*21)/100</f>
      </c>
      <c t="s">
        <v>22</v>
      </c>
    </row>
    <row r="141" spans="1:5" ht="25.5">
      <c r="A141" s="34" t="s">
        <v>52</v>
      </c>
      <c r="E141" s="35" t="s">
        <v>343</v>
      </c>
    </row>
    <row r="142" spans="1:5" ht="12.75">
      <c r="A142" s="36" t="s">
        <v>54</v>
      </c>
      <c r="E142" s="37" t="s">
        <v>1042</v>
      </c>
    </row>
    <row r="143" spans="1:5" ht="51">
      <c r="A143" t="s">
        <v>56</v>
      </c>
      <c r="E143" s="35" t="s">
        <v>345</v>
      </c>
    </row>
    <row r="144" spans="1:16" ht="12.75">
      <c r="A144" s="25" t="s">
        <v>46</v>
      </c>
      <c s="29" t="s">
        <v>331</v>
      </c>
      <c s="29" t="s">
        <v>347</v>
      </c>
      <c s="25" t="s">
        <v>48</v>
      </c>
      <c s="30" t="s">
        <v>348</v>
      </c>
      <c s="31" t="s">
        <v>50</v>
      </c>
      <c s="32">
        <v>7686.191</v>
      </c>
      <c s="33">
        <v>0</v>
      </c>
      <c s="33">
        <f>ROUND(ROUND(H144,2)*ROUND(G144,3),2)</f>
      </c>
      <c s="31" t="s">
        <v>51</v>
      </c>
      <c r="O144">
        <f>(I144*21)/100</f>
      </c>
      <c t="s">
        <v>22</v>
      </c>
    </row>
    <row r="145" spans="1:5" ht="25.5">
      <c r="A145" s="34" t="s">
        <v>52</v>
      </c>
      <c r="E145" s="35" t="s">
        <v>349</v>
      </c>
    </row>
    <row r="146" spans="1:5" ht="12.75">
      <c r="A146" s="36" t="s">
        <v>54</v>
      </c>
      <c r="E146" s="37" t="s">
        <v>1043</v>
      </c>
    </row>
    <row r="147" spans="1:5" ht="51">
      <c r="A147" t="s">
        <v>56</v>
      </c>
      <c r="E147" s="35" t="s">
        <v>345</v>
      </c>
    </row>
    <row r="148" spans="1:16" ht="12.75">
      <c r="A148" s="25" t="s">
        <v>46</v>
      </c>
      <c s="29" t="s">
        <v>336</v>
      </c>
      <c s="29" t="s">
        <v>352</v>
      </c>
      <c s="25" t="s">
        <v>48</v>
      </c>
      <c s="30" t="s">
        <v>353</v>
      </c>
      <c s="31" t="s">
        <v>50</v>
      </c>
      <c s="32">
        <v>100</v>
      </c>
      <c s="33">
        <v>0</v>
      </c>
      <c s="33">
        <f>ROUND(ROUND(H148,2)*ROUND(G148,3),2)</f>
      </c>
      <c s="31" t="s">
        <v>51</v>
      </c>
      <c r="O148">
        <f>(I148*21)/100</f>
      </c>
      <c t="s">
        <v>22</v>
      </c>
    </row>
    <row r="149" spans="1:5" ht="12.75">
      <c r="A149" s="34" t="s">
        <v>52</v>
      </c>
      <c r="E149" s="35" t="s">
        <v>48</v>
      </c>
    </row>
    <row r="150" spans="1:5" ht="12.75">
      <c r="A150" s="36" t="s">
        <v>54</v>
      </c>
      <c r="E150" s="37" t="s">
        <v>1044</v>
      </c>
    </row>
    <row r="151" spans="1:5" ht="51">
      <c r="A151" t="s">
        <v>56</v>
      </c>
      <c r="E151" s="35" t="s">
        <v>355</v>
      </c>
    </row>
    <row r="152" spans="1:16" ht="12.75">
      <c r="A152" s="25" t="s">
        <v>46</v>
      </c>
      <c s="29" t="s">
        <v>340</v>
      </c>
      <c s="29" t="s">
        <v>357</v>
      </c>
      <c s="25" t="s">
        <v>211</v>
      </c>
      <c s="30" t="s">
        <v>358</v>
      </c>
      <c s="31" t="s">
        <v>114</v>
      </c>
      <c s="32">
        <v>152.177</v>
      </c>
      <c s="33">
        <v>0</v>
      </c>
      <c s="33">
        <f>ROUND(ROUND(H152,2)*ROUND(G152,3),2)</f>
      </c>
      <c s="31" t="s">
        <v>51</v>
      </c>
      <c r="O152">
        <f>(I152*21)/100</f>
      </c>
      <c t="s">
        <v>22</v>
      </c>
    </row>
    <row r="153" spans="1:5" ht="38.25">
      <c r="A153" s="34" t="s">
        <v>52</v>
      </c>
      <c r="E153" s="35" t="s">
        <v>359</v>
      </c>
    </row>
    <row r="154" spans="1:5" ht="25.5">
      <c r="A154" s="36" t="s">
        <v>54</v>
      </c>
      <c r="E154" s="37" t="s">
        <v>1045</v>
      </c>
    </row>
    <row r="155" spans="1:5" ht="165.75">
      <c r="A155" t="s">
        <v>56</v>
      </c>
      <c r="E155" s="35" t="s">
        <v>361</v>
      </c>
    </row>
    <row r="156" spans="1:16" ht="12.75">
      <c r="A156" s="25" t="s">
        <v>46</v>
      </c>
      <c s="29" t="s">
        <v>346</v>
      </c>
      <c s="29" t="s">
        <v>363</v>
      </c>
      <c s="25" t="s">
        <v>211</v>
      </c>
      <c s="30" t="s">
        <v>364</v>
      </c>
      <c s="31" t="s">
        <v>114</v>
      </c>
      <c s="32">
        <v>194.088</v>
      </c>
      <c s="33">
        <v>0</v>
      </c>
      <c s="33">
        <f>ROUND(ROUND(H156,2)*ROUND(G156,3),2)</f>
      </c>
      <c s="31" t="s">
        <v>51</v>
      </c>
      <c r="O156">
        <f>(I156*21)/100</f>
      </c>
      <c t="s">
        <v>22</v>
      </c>
    </row>
    <row r="157" spans="1:5" ht="38.25">
      <c r="A157" s="34" t="s">
        <v>52</v>
      </c>
      <c r="E157" s="35" t="s">
        <v>359</v>
      </c>
    </row>
    <row r="158" spans="1:5" ht="25.5">
      <c r="A158" s="36" t="s">
        <v>54</v>
      </c>
      <c r="E158" s="37" t="s">
        <v>1046</v>
      </c>
    </row>
    <row r="159" spans="1:5" ht="165.75">
      <c r="A159" t="s">
        <v>56</v>
      </c>
      <c r="E159" s="35" t="s">
        <v>361</v>
      </c>
    </row>
    <row r="160" spans="1:16" ht="12.75">
      <c r="A160" s="25" t="s">
        <v>46</v>
      </c>
      <c s="29" t="s">
        <v>351</v>
      </c>
      <c s="29" t="s">
        <v>367</v>
      </c>
      <c s="25" t="s">
        <v>211</v>
      </c>
      <c s="30" t="s">
        <v>368</v>
      </c>
      <c s="31" t="s">
        <v>114</v>
      </c>
      <c s="32">
        <v>270.16</v>
      </c>
      <c s="33">
        <v>0</v>
      </c>
      <c s="33">
        <f>ROUND(ROUND(H160,2)*ROUND(G160,3),2)</f>
      </c>
      <c s="31" t="s">
        <v>51</v>
      </c>
      <c r="O160">
        <f>(I160*21)/100</f>
      </c>
      <c t="s">
        <v>22</v>
      </c>
    </row>
    <row r="161" spans="1:5" ht="38.25">
      <c r="A161" s="34" t="s">
        <v>52</v>
      </c>
      <c r="E161" s="35" t="s">
        <v>359</v>
      </c>
    </row>
    <row r="162" spans="1:5" ht="25.5">
      <c r="A162" s="36" t="s">
        <v>54</v>
      </c>
      <c r="E162" s="37" t="s">
        <v>1047</v>
      </c>
    </row>
    <row r="163" spans="1:5" ht="165.75">
      <c r="A163" t="s">
        <v>56</v>
      </c>
      <c r="E163" s="35" t="s">
        <v>361</v>
      </c>
    </row>
    <row r="164" spans="1:16" ht="12.75">
      <c r="A164" s="25" t="s">
        <v>46</v>
      </c>
      <c s="29" t="s">
        <v>356</v>
      </c>
      <c s="29" t="s">
        <v>371</v>
      </c>
      <c s="25" t="s">
        <v>48</v>
      </c>
      <c s="30" t="s">
        <v>372</v>
      </c>
      <c s="31" t="s">
        <v>50</v>
      </c>
      <c s="32">
        <v>100</v>
      </c>
      <c s="33">
        <v>0</v>
      </c>
      <c s="33">
        <f>ROUND(ROUND(H164,2)*ROUND(G164,3),2)</f>
      </c>
      <c s="31" t="s">
        <v>51</v>
      </c>
      <c r="O164">
        <f>(I164*21)/100</f>
      </c>
      <c t="s">
        <v>22</v>
      </c>
    </row>
    <row r="165" spans="1:5" ht="12.75">
      <c r="A165" s="34" t="s">
        <v>52</v>
      </c>
      <c r="E165" s="35" t="s">
        <v>48</v>
      </c>
    </row>
    <row r="166" spans="1:5" ht="12.75">
      <c r="A166" s="36" t="s">
        <v>54</v>
      </c>
      <c r="E166" s="37" t="s">
        <v>1044</v>
      </c>
    </row>
    <row r="167" spans="1:5" ht="25.5">
      <c r="A167" t="s">
        <v>56</v>
      </c>
      <c r="E167" s="35" t="s">
        <v>374</v>
      </c>
    </row>
    <row r="168" spans="1:16" ht="12.75">
      <c r="A168" s="25" t="s">
        <v>46</v>
      </c>
      <c s="29" t="s">
        <v>362</v>
      </c>
      <c s="29" t="s">
        <v>376</v>
      </c>
      <c s="25" t="s">
        <v>48</v>
      </c>
      <c s="30" t="s">
        <v>377</v>
      </c>
      <c s="31" t="s">
        <v>158</v>
      </c>
      <c s="32">
        <v>595</v>
      </c>
      <c s="33">
        <v>0</v>
      </c>
      <c s="33">
        <f>ROUND(ROUND(H168,2)*ROUND(G168,3),2)</f>
      </c>
      <c s="31" t="s">
        <v>51</v>
      </c>
      <c r="O168">
        <f>(I168*21)/100</f>
      </c>
      <c t="s">
        <v>22</v>
      </c>
    </row>
    <row r="169" spans="1:5" ht="12.75">
      <c r="A169" s="34" t="s">
        <v>52</v>
      </c>
      <c r="E169" s="35" t="s">
        <v>48</v>
      </c>
    </row>
    <row r="170" spans="1:5" ht="25.5">
      <c r="A170" s="36" t="s">
        <v>54</v>
      </c>
      <c r="E170" s="37" t="s">
        <v>1048</v>
      </c>
    </row>
    <row r="171" spans="1:5" ht="38.25">
      <c r="A171" t="s">
        <v>56</v>
      </c>
      <c r="E171" s="35" t="s">
        <v>379</v>
      </c>
    </row>
    <row r="172" spans="1:18" ht="12.75" customHeight="1">
      <c r="A172" s="6" t="s">
        <v>44</v>
      </c>
      <c s="6"/>
      <c s="40" t="s">
        <v>39</v>
      </c>
      <c s="6"/>
      <c s="27" t="s">
        <v>154</v>
      </c>
      <c s="6"/>
      <c s="6"/>
      <c s="6"/>
      <c s="41">
        <f>0+Q172</f>
      </c>
      <c s="6"/>
      <c r="O172">
        <f>0+R172</f>
      </c>
      <c r="Q172">
        <f>0+I173+I177+I181+I185+I189+I193+I197+I201+I205+I209+I213+I217+I221+I225</f>
      </c>
      <c>
        <f>0+O173+O177+O181+O185+O189+O193+O197+O201+O205+O209+O213+O217+O221+O225</f>
      </c>
    </row>
    <row r="173" spans="1:16" ht="25.5">
      <c r="A173" s="25" t="s">
        <v>46</v>
      </c>
      <c s="29" t="s">
        <v>366</v>
      </c>
      <c s="29" t="s">
        <v>381</v>
      </c>
      <c s="25" t="s">
        <v>48</v>
      </c>
      <c s="30" t="s">
        <v>382</v>
      </c>
      <c s="31" t="s">
        <v>158</v>
      </c>
      <c s="32">
        <v>218</v>
      </c>
      <c s="33">
        <v>0</v>
      </c>
      <c s="33">
        <f>ROUND(ROUND(H173,2)*ROUND(G173,3),2)</f>
      </c>
      <c s="31" t="s">
        <v>51</v>
      </c>
      <c r="O173">
        <f>(I173*21)/100</f>
      </c>
      <c t="s">
        <v>22</v>
      </c>
    </row>
    <row r="174" spans="1:5" ht="38.25">
      <c r="A174" s="34" t="s">
        <v>52</v>
      </c>
      <c r="E174" s="35" t="s">
        <v>383</v>
      </c>
    </row>
    <row r="175" spans="1:5" ht="12.75">
      <c r="A175" s="36" t="s">
        <v>54</v>
      </c>
      <c r="E175" s="37" t="s">
        <v>1049</v>
      </c>
    </row>
    <row r="176" spans="1:5" ht="127.5">
      <c r="A176" t="s">
        <v>56</v>
      </c>
      <c r="E176" s="35" t="s">
        <v>385</v>
      </c>
    </row>
    <row r="177" spans="1:16" ht="25.5">
      <c r="A177" s="25" t="s">
        <v>46</v>
      </c>
      <c s="29" t="s">
        <v>370</v>
      </c>
      <c s="29" t="s">
        <v>387</v>
      </c>
      <c s="25" t="s">
        <v>48</v>
      </c>
      <c s="30" t="s">
        <v>388</v>
      </c>
      <c s="31" t="s">
        <v>158</v>
      </c>
      <c s="32">
        <v>218</v>
      </c>
      <c s="33">
        <v>0</v>
      </c>
      <c s="33">
        <f>ROUND(ROUND(H177,2)*ROUND(G177,3),2)</f>
      </c>
      <c s="31" t="s">
        <v>51</v>
      </c>
      <c r="O177">
        <f>(I177*21)/100</f>
      </c>
      <c t="s">
        <v>22</v>
      </c>
    </row>
    <row r="178" spans="1:5" ht="51">
      <c r="A178" s="34" t="s">
        <v>52</v>
      </c>
      <c r="E178" s="35" t="s">
        <v>159</v>
      </c>
    </row>
    <row r="179" spans="1:5" ht="12.75">
      <c r="A179" s="36" t="s">
        <v>54</v>
      </c>
      <c r="E179" s="37" t="s">
        <v>1050</v>
      </c>
    </row>
    <row r="180" spans="1:5" ht="38.25">
      <c r="A180" t="s">
        <v>56</v>
      </c>
      <c r="E180" s="35" t="s">
        <v>161</v>
      </c>
    </row>
    <row r="181" spans="1:16" ht="12.75">
      <c r="A181" s="25" t="s">
        <v>46</v>
      </c>
      <c s="29" t="s">
        <v>375</v>
      </c>
      <c s="29" t="s">
        <v>395</v>
      </c>
      <c s="25" t="s">
        <v>48</v>
      </c>
      <c s="30" t="s">
        <v>396</v>
      </c>
      <c s="31" t="s">
        <v>60</v>
      </c>
      <c s="32">
        <v>34</v>
      </c>
      <c s="33">
        <v>0</v>
      </c>
      <c s="33">
        <f>ROUND(ROUND(H181,2)*ROUND(G181,3),2)</f>
      </c>
      <c s="31" t="s">
        <v>51</v>
      </c>
      <c r="O181">
        <f>(I181*21)/100</f>
      </c>
      <c t="s">
        <v>22</v>
      </c>
    </row>
    <row r="182" spans="1:5" ht="12.75">
      <c r="A182" s="34" t="s">
        <v>52</v>
      </c>
      <c r="E182" s="35" t="s">
        <v>48</v>
      </c>
    </row>
    <row r="183" spans="1:5" ht="12.75">
      <c r="A183" s="36" t="s">
        <v>54</v>
      </c>
      <c r="E183" s="37" t="s">
        <v>1051</v>
      </c>
    </row>
    <row r="184" spans="1:5" ht="51">
      <c r="A184" t="s">
        <v>56</v>
      </c>
      <c r="E184" s="35" t="s">
        <v>398</v>
      </c>
    </row>
    <row r="185" spans="1:16" ht="12.75">
      <c r="A185" s="25" t="s">
        <v>46</v>
      </c>
      <c s="29" t="s">
        <v>380</v>
      </c>
      <c s="29" t="s">
        <v>400</v>
      </c>
      <c s="25" t="s">
        <v>48</v>
      </c>
      <c s="30" t="s">
        <v>401</v>
      </c>
      <c s="31" t="s">
        <v>60</v>
      </c>
      <c s="32">
        <v>13</v>
      </c>
      <c s="33">
        <v>0</v>
      </c>
      <c s="33">
        <f>ROUND(ROUND(H185,2)*ROUND(G185,3),2)</f>
      </c>
      <c s="31" t="s">
        <v>51</v>
      </c>
      <c r="O185">
        <f>(I185*21)/100</f>
      </c>
      <c t="s">
        <v>22</v>
      </c>
    </row>
    <row r="186" spans="1:5" ht="12.75">
      <c r="A186" s="34" t="s">
        <v>52</v>
      </c>
      <c r="E186" s="35" t="s">
        <v>219</v>
      </c>
    </row>
    <row r="187" spans="1:5" ht="38.25">
      <c r="A187" s="36" t="s">
        <v>54</v>
      </c>
      <c r="E187" s="37" t="s">
        <v>1052</v>
      </c>
    </row>
    <row r="188" spans="1:5" ht="25.5">
      <c r="A188" t="s">
        <v>56</v>
      </c>
      <c r="E188" s="35" t="s">
        <v>403</v>
      </c>
    </row>
    <row r="189" spans="1:16" ht="25.5">
      <c r="A189" s="25" t="s">
        <v>46</v>
      </c>
      <c s="29" t="s">
        <v>386</v>
      </c>
      <c s="29" t="s">
        <v>405</v>
      </c>
      <c s="25" t="s">
        <v>48</v>
      </c>
      <c s="30" t="s">
        <v>406</v>
      </c>
      <c s="31" t="s">
        <v>60</v>
      </c>
      <c s="32">
        <v>13</v>
      </c>
      <c s="33">
        <v>0</v>
      </c>
      <c s="33">
        <f>ROUND(ROUND(H189,2)*ROUND(G189,3),2)</f>
      </c>
      <c s="31" t="s">
        <v>51</v>
      </c>
      <c r="O189">
        <f>(I189*21)/100</f>
      </c>
      <c t="s">
        <v>22</v>
      </c>
    </row>
    <row r="190" spans="1:5" ht="12.75">
      <c r="A190" s="34" t="s">
        <v>52</v>
      </c>
      <c r="E190" s="35" t="s">
        <v>48</v>
      </c>
    </row>
    <row r="191" spans="1:5" ht="12.75">
      <c r="A191" s="36" t="s">
        <v>54</v>
      </c>
      <c r="E191" s="37" t="s">
        <v>1053</v>
      </c>
    </row>
    <row r="192" spans="1:5" ht="51">
      <c r="A192" t="s">
        <v>56</v>
      </c>
      <c r="E192" s="35" t="s">
        <v>398</v>
      </c>
    </row>
    <row r="193" spans="1:16" ht="25.5">
      <c r="A193" s="25" t="s">
        <v>46</v>
      </c>
      <c s="29" t="s">
        <v>390</v>
      </c>
      <c s="29" t="s">
        <v>409</v>
      </c>
      <c s="25" t="s">
        <v>48</v>
      </c>
      <c s="30" t="s">
        <v>410</v>
      </c>
      <c s="31" t="s">
        <v>60</v>
      </c>
      <c s="32">
        <v>9</v>
      </c>
      <c s="33">
        <v>0</v>
      </c>
      <c s="33">
        <f>ROUND(ROUND(H193,2)*ROUND(G193,3),2)</f>
      </c>
      <c s="31" t="s">
        <v>51</v>
      </c>
      <c r="O193">
        <f>(I193*21)/100</f>
      </c>
      <c t="s">
        <v>22</v>
      </c>
    </row>
    <row r="194" spans="1:5" ht="12.75">
      <c r="A194" s="34" t="s">
        <v>52</v>
      </c>
      <c r="E194" s="35" t="s">
        <v>411</v>
      </c>
    </row>
    <row r="195" spans="1:5" ht="12.75">
      <c r="A195" s="36" t="s">
        <v>54</v>
      </c>
      <c r="E195" s="37" t="s">
        <v>412</v>
      </c>
    </row>
    <row r="196" spans="1:5" ht="25.5">
      <c r="A196" t="s">
        <v>56</v>
      </c>
      <c r="E196" s="35" t="s">
        <v>413</v>
      </c>
    </row>
    <row r="197" spans="1:16" ht="12.75">
      <c r="A197" s="25" t="s">
        <v>46</v>
      </c>
      <c s="29" t="s">
        <v>394</v>
      </c>
      <c s="29" t="s">
        <v>415</v>
      </c>
      <c s="25" t="s">
        <v>48</v>
      </c>
      <c s="30" t="s">
        <v>416</v>
      </c>
      <c s="31" t="s">
        <v>60</v>
      </c>
      <c s="32">
        <v>7</v>
      </c>
      <c s="33">
        <v>0</v>
      </c>
      <c s="33">
        <f>ROUND(ROUND(H197,2)*ROUND(G197,3),2)</f>
      </c>
      <c s="31" t="s">
        <v>51</v>
      </c>
      <c r="O197">
        <f>(I197*21)/100</f>
      </c>
      <c t="s">
        <v>22</v>
      </c>
    </row>
    <row r="198" spans="1:5" ht="51">
      <c r="A198" s="34" t="s">
        <v>52</v>
      </c>
      <c r="E198" s="35" t="s">
        <v>159</v>
      </c>
    </row>
    <row r="199" spans="1:5" ht="12.75">
      <c r="A199" s="36" t="s">
        <v>54</v>
      </c>
      <c r="E199" s="37" t="s">
        <v>417</v>
      </c>
    </row>
    <row r="200" spans="1:5" ht="25.5">
      <c r="A200" t="s">
        <v>56</v>
      </c>
      <c r="E200" s="35" t="s">
        <v>170</v>
      </c>
    </row>
    <row r="201" spans="1:16" ht="25.5">
      <c r="A201" s="25" t="s">
        <v>46</v>
      </c>
      <c s="29" t="s">
        <v>399</v>
      </c>
      <c s="29" t="s">
        <v>423</v>
      </c>
      <c s="25" t="s">
        <v>48</v>
      </c>
      <c s="30" t="s">
        <v>424</v>
      </c>
      <c s="31" t="s">
        <v>60</v>
      </c>
      <c s="32">
        <v>8</v>
      </c>
      <c s="33">
        <v>0</v>
      </c>
      <c s="33">
        <f>ROUND(ROUND(H201,2)*ROUND(G201,3),2)</f>
      </c>
      <c s="31" t="s">
        <v>51</v>
      </c>
      <c r="O201">
        <f>(I201*21)/100</f>
      </c>
      <c t="s">
        <v>22</v>
      </c>
    </row>
    <row r="202" spans="1:5" ht="12.75">
      <c r="A202" s="34" t="s">
        <v>52</v>
      </c>
      <c r="E202" s="35" t="s">
        <v>425</v>
      </c>
    </row>
    <row r="203" spans="1:5" ht="12.75">
      <c r="A203" s="36" t="s">
        <v>54</v>
      </c>
      <c r="E203" s="37" t="s">
        <v>426</v>
      </c>
    </row>
    <row r="204" spans="1:5" ht="25.5">
      <c r="A204" t="s">
        <v>56</v>
      </c>
      <c r="E204" s="35" t="s">
        <v>427</v>
      </c>
    </row>
    <row r="205" spans="1:16" ht="12.75">
      <c r="A205" s="25" t="s">
        <v>46</v>
      </c>
      <c s="29" t="s">
        <v>404</v>
      </c>
      <c s="29" t="s">
        <v>429</v>
      </c>
      <c s="25" t="s">
        <v>48</v>
      </c>
      <c s="30" t="s">
        <v>430</v>
      </c>
      <c s="31" t="s">
        <v>60</v>
      </c>
      <c s="32">
        <v>5</v>
      </c>
      <c s="33">
        <v>0</v>
      </c>
      <c s="33">
        <f>ROUND(ROUND(H205,2)*ROUND(G205,3),2)</f>
      </c>
      <c s="31" t="s">
        <v>51</v>
      </c>
      <c r="O205">
        <f>(I205*21)/100</f>
      </c>
      <c t="s">
        <v>22</v>
      </c>
    </row>
    <row r="206" spans="1:5" ht="51">
      <c r="A206" s="34" t="s">
        <v>52</v>
      </c>
      <c r="E206" s="35" t="s">
        <v>159</v>
      </c>
    </row>
    <row r="207" spans="1:5" ht="12.75">
      <c r="A207" s="36" t="s">
        <v>54</v>
      </c>
      <c r="E207" s="37" t="s">
        <v>426</v>
      </c>
    </row>
    <row r="208" spans="1:5" ht="25.5">
      <c r="A208" t="s">
        <v>56</v>
      </c>
      <c r="E208" s="35" t="s">
        <v>170</v>
      </c>
    </row>
    <row r="209" spans="1:16" ht="25.5">
      <c r="A209" s="25" t="s">
        <v>46</v>
      </c>
      <c s="29" t="s">
        <v>408</v>
      </c>
      <c s="29" t="s">
        <v>436</v>
      </c>
      <c s="25" t="s">
        <v>48</v>
      </c>
      <c s="30" t="s">
        <v>437</v>
      </c>
      <c s="31" t="s">
        <v>50</v>
      </c>
      <c s="32">
        <v>337.7</v>
      </c>
      <c s="33">
        <v>0</v>
      </c>
      <c s="33">
        <f>ROUND(ROUND(H209,2)*ROUND(G209,3),2)</f>
      </c>
      <c s="31" t="s">
        <v>51</v>
      </c>
      <c r="O209">
        <f>(I209*21)/100</f>
      </c>
      <c t="s">
        <v>22</v>
      </c>
    </row>
    <row r="210" spans="1:5" ht="25.5">
      <c r="A210" s="34" t="s">
        <v>52</v>
      </c>
      <c r="E210" s="35" t="s">
        <v>438</v>
      </c>
    </row>
    <row r="211" spans="1:5" ht="76.5">
      <c r="A211" s="36" t="s">
        <v>54</v>
      </c>
      <c r="E211" s="37" t="s">
        <v>1054</v>
      </c>
    </row>
    <row r="212" spans="1:5" ht="38.25">
      <c r="A212" t="s">
        <v>56</v>
      </c>
      <c r="E212" s="35" t="s">
        <v>440</v>
      </c>
    </row>
    <row r="213" spans="1:16" ht="25.5">
      <c r="A213" s="25" t="s">
        <v>46</v>
      </c>
      <c s="29" t="s">
        <v>414</v>
      </c>
      <c s="29" t="s">
        <v>442</v>
      </c>
      <c s="25" t="s">
        <v>48</v>
      </c>
      <c s="30" t="s">
        <v>443</v>
      </c>
      <c s="31" t="s">
        <v>50</v>
      </c>
      <c s="32">
        <v>337.7</v>
      </c>
      <c s="33">
        <v>0</v>
      </c>
      <c s="33">
        <f>ROUND(ROUND(H213,2)*ROUND(G213,3),2)</f>
      </c>
      <c s="31" t="s">
        <v>51</v>
      </c>
      <c r="O213">
        <f>(I213*21)/100</f>
      </c>
      <c t="s">
        <v>22</v>
      </c>
    </row>
    <row r="214" spans="1:5" ht="25.5">
      <c r="A214" s="34" t="s">
        <v>52</v>
      </c>
      <c r="E214" s="35" t="s">
        <v>444</v>
      </c>
    </row>
    <row r="215" spans="1:5" ht="76.5">
      <c r="A215" s="36" t="s">
        <v>54</v>
      </c>
      <c r="E215" s="37" t="s">
        <v>1054</v>
      </c>
    </row>
    <row r="216" spans="1:5" ht="38.25">
      <c r="A216" t="s">
        <v>56</v>
      </c>
      <c r="E216" s="35" t="s">
        <v>440</v>
      </c>
    </row>
    <row r="217" spans="1:16" ht="12.75">
      <c r="A217" s="25" t="s">
        <v>46</v>
      </c>
      <c s="29" t="s">
        <v>418</v>
      </c>
      <c s="29" t="s">
        <v>446</v>
      </c>
      <c s="25" t="s">
        <v>48</v>
      </c>
      <c s="30" t="s">
        <v>447</v>
      </c>
      <c s="31" t="s">
        <v>158</v>
      </c>
      <c s="32">
        <v>36</v>
      </c>
      <c s="33">
        <v>0</v>
      </c>
      <c s="33">
        <f>ROUND(ROUND(H217,2)*ROUND(G217,3),2)</f>
      </c>
      <c s="31" t="s">
        <v>51</v>
      </c>
      <c r="O217">
        <f>(I217*21)/100</f>
      </c>
      <c t="s">
        <v>22</v>
      </c>
    </row>
    <row r="218" spans="1:5" ht="12.75">
      <c r="A218" s="34" t="s">
        <v>52</v>
      </c>
      <c r="E218" s="35" t="s">
        <v>448</v>
      </c>
    </row>
    <row r="219" spans="1:5" ht="12.75">
      <c r="A219" s="36" t="s">
        <v>54</v>
      </c>
      <c r="E219" s="37" t="s">
        <v>1055</v>
      </c>
    </row>
    <row r="220" spans="1:5" ht="63.75">
      <c r="A220" t="s">
        <v>56</v>
      </c>
      <c r="E220" s="35" t="s">
        <v>450</v>
      </c>
    </row>
    <row r="221" spans="1:16" ht="12.75">
      <c r="A221" s="25" t="s">
        <v>46</v>
      </c>
      <c s="29" t="s">
        <v>422</v>
      </c>
      <c s="29" t="s">
        <v>452</v>
      </c>
      <c s="25" t="s">
        <v>48</v>
      </c>
      <c s="30" t="s">
        <v>453</v>
      </c>
      <c s="31" t="s">
        <v>158</v>
      </c>
      <c s="32">
        <v>595</v>
      </c>
      <c s="33">
        <v>0</v>
      </c>
      <c s="33">
        <f>ROUND(ROUND(H221,2)*ROUND(G221,3),2)</f>
      </c>
      <c s="31" t="s">
        <v>51</v>
      </c>
      <c r="O221">
        <f>(I221*21)/100</f>
      </c>
      <c t="s">
        <v>22</v>
      </c>
    </row>
    <row r="222" spans="1:5" ht="12.75">
      <c r="A222" s="34" t="s">
        <v>52</v>
      </c>
      <c r="E222" s="35" t="s">
        <v>48</v>
      </c>
    </row>
    <row r="223" spans="1:5" ht="25.5">
      <c r="A223" s="36" t="s">
        <v>54</v>
      </c>
      <c r="E223" s="37" t="s">
        <v>1056</v>
      </c>
    </row>
    <row r="224" spans="1:5" ht="25.5">
      <c r="A224" t="s">
        <v>56</v>
      </c>
      <c r="E224" s="35" t="s">
        <v>455</v>
      </c>
    </row>
    <row r="225" spans="1:16" ht="12.75">
      <c r="A225" s="25" t="s">
        <v>46</v>
      </c>
      <c s="29" t="s">
        <v>428</v>
      </c>
      <c s="29" t="s">
        <v>457</v>
      </c>
      <c s="25" t="s">
        <v>48</v>
      </c>
      <c s="30" t="s">
        <v>458</v>
      </c>
      <c s="31" t="s">
        <v>114</v>
      </c>
      <c s="32">
        <v>25</v>
      </c>
      <c s="33">
        <v>0</v>
      </c>
      <c s="33">
        <f>ROUND(ROUND(H225,2)*ROUND(G225,3),2)</f>
      </c>
      <c s="31" t="s">
        <v>51</v>
      </c>
      <c r="O225">
        <f>(I225*21)/100</f>
      </c>
      <c t="s">
        <v>22</v>
      </c>
    </row>
    <row r="226" spans="1:5" ht="12.75">
      <c r="A226" s="34" t="s">
        <v>52</v>
      </c>
      <c r="E226" s="35" t="s">
        <v>115</v>
      </c>
    </row>
    <row r="227" spans="1:5" ht="12.75">
      <c r="A227" s="36" t="s">
        <v>54</v>
      </c>
      <c r="E227" s="37" t="s">
        <v>1057</v>
      </c>
    </row>
    <row r="228" spans="1:5" ht="76.5">
      <c r="A228" t="s">
        <v>56</v>
      </c>
      <c r="E228" s="35" t="s">
        <v>460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0+O8+O29+O118+O131+O144+O201+O206+O211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1058</v>
      </c>
      <c s="38">
        <f>0+I8+I29+I118+I131+I144+I201+I206+I211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1058</v>
      </c>
      <c s="6"/>
      <c s="18" t="s">
        <v>1059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</f>
      </c>
      <c>
        <f>0+O9+O13+O17+O21+O25</f>
      </c>
    </row>
    <row r="9" spans="1:16" ht="12.75">
      <c r="A9" s="25" t="s">
        <v>46</v>
      </c>
      <c s="29" t="s">
        <v>28</v>
      </c>
      <c s="29" t="s">
        <v>86</v>
      </c>
      <c s="25" t="s">
        <v>48</v>
      </c>
      <c s="30" t="s">
        <v>202</v>
      </c>
      <c s="31" t="s">
        <v>89</v>
      </c>
      <c s="32">
        <v>17.94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25.5">
      <c r="A11" s="36" t="s">
        <v>54</v>
      </c>
      <c r="E11" s="37" t="s">
        <v>1060</v>
      </c>
    </row>
    <row r="12" spans="1:5" ht="25.5">
      <c r="A12" t="s">
        <v>56</v>
      </c>
      <c r="E12" s="35" t="s">
        <v>204</v>
      </c>
    </row>
    <row r="13" spans="1:16" ht="25.5">
      <c r="A13" s="25" t="s">
        <v>46</v>
      </c>
      <c s="29" t="s">
        <v>22</v>
      </c>
      <c s="29" t="s">
        <v>86</v>
      </c>
      <c s="25" t="s">
        <v>87</v>
      </c>
      <c s="30" t="s">
        <v>88</v>
      </c>
      <c s="31" t="s">
        <v>89</v>
      </c>
      <c s="32">
        <v>71.6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63.75">
      <c r="A15" s="36" t="s">
        <v>54</v>
      </c>
      <c r="E15" s="37" t="s">
        <v>1061</v>
      </c>
    </row>
    <row r="16" spans="1:5" ht="89.25">
      <c r="A16" t="s">
        <v>56</v>
      </c>
      <c r="E16" s="35" t="s">
        <v>91</v>
      </c>
    </row>
    <row r="17" spans="1:16" ht="25.5">
      <c r="A17" s="25" t="s">
        <v>46</v>
      </c>
      <c s="29" t="s">
        <v>21</v>
      </c>
      <c s="29" t="s">
        <v>92</v>
      </c>
      <c s="25" t="s">
        <v>87</v>
      </c>
      <c s="30" t="s">
        <v>88</v>
      </c>
      <c s="31" t="s">
        <v>89</v>
      </c>
      <c s="32">
        <v>680.885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93</v>
      </c>
    </row>
    <row r="19" spans="1:5" ht="127.5">
      <c r="A19" s="36" t="s">
        <v>54</v>
      </c>
      <c r="E19" s="37" t="s">
        <v>1062</v>
      </c>
    </row>
    <row r="20" spans="1:5" ht="89.25">
      <c r="A20" t="s">
        <v>56</v>
      </c>
      <c r="E20" s="35" t="s">
        <v>91</v>
      </c>
    </row>
    <row r="21" spans="1:16" ht="12.75">
      <c r="A21" s="25" t="s">
        <v>46</v>
      </c>
      <c s="29" t="s">
        <v>32</v>
      </c>
      <c s="29" t="s">
        <v>207</v>
      </c>
      <c s="25" t="s">
        <v>48</v>
      </c>
      <c s="30" t="s">
        <v>208</v>
      </c>
      <c s="31" t="s">
        <v>89</v>
      </c>
      <c s="32">
        <v>0.017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48</v>
      </c>
    </row>
    <row r="23" spans="1:5" ht="12.75">
      <c r="A23" s="36" t="s">
        <v>54</v>
      </c>
      <c r="E23" s="37" t="s">
        <v>1063</v>
      </c>
    </row>
    <row r="24" spans="1:5" ht="140.25">
      <c r="A24" t="s">
        <v>56</v>
      </c>
      <c r="E24" s="35" t="s">
        <v>98</v>
      </c>
    </row>
    <row r="25" spans="1:16" ht="25.5">
      <c r="A25" s="25" t="s">
        <v>46</v>
      </c>
      <c s="29" t="s">
        <v>34</v>
      </c>
      <c s="29" t="s">
        <v>210</v>
      </c>
      <c s="25" t="s">
        <v>211</v>
      </c>
      <c s="30" t="s">
        <v>212</v>
      </c>
      <c s="31" t="s">
        <v>89</v>
      </c>
      <c s="32">
        <v>8.599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38.25">
      <c r="A27" s="36" t="s">
        <v>54</v>
      </c>
      <c r="E27" s="37" t="s">
        <v>1064</v>
      </c>
    </row>
    <row r="28" spans="1:5" ht="140.25">
      <c r="A28" t="s">
        <v>56</v>
      </c>
      <c r="E28" s="35" t="s">
        <v>98</v>
      </c>
    </row>
    <row r="29" spans="1:18" ht="12.75" customHeight="1">
      <c r="A29" s="6" t="s">
        <v>44</v>
      </c>
      <c s="6"/>
      <c s="40" t="s">
        <v>28</v>
      </c>
      <c s="6"/>
      <c s="27" t="s">
        <v>45</v>
      </c>
      <c s="6"/>
      <c s="6"/>
      <c s="6"/>
      <c s="41">
        <f>0+Q29</f>
      </c>
      <c s="6"/>
      <c r="O29">
        <f>0+R29</f>
      </c>
      <c r="Q29">
        <f>0+I30+I34+I38+I42+I46+I50+I54+I58+I62+I66+I70+I74+I78+I82+I86+I90+I94+I98+I102+I106+I110+I114</f>
      </c>
      <c>
        <f>0+O30+O34+O38+O42+O46+O50+O54+O58+O62+O66+O70+O74+O78+O82+O86+O90+O94+O98+O102+O106+O110+O114</f>
      </c>
    </row>
    <row r="30" spans="1:16" ht="12.75">
      <c r="A30" s="25" t="s">
        <v>46</v>
      </c>
      <c s="29" t="s">
        <v>36</v>
      </c>
      <c s="29" t="s">
        <v>47</v>
      </c>
      <c s="25" t="s">
        <v>48</v>
      </c>
      <c s="30" t="s">
        <v>49</v>
      </c>
      <c s="31" t="s">
        <v>50</v>
      </c>
      <c s="32">
        <v>20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51">
      <c r="A31" s="34" t="s">
        <v>52</v>
      </c>
      <c r="E31" s="35" t="s">
        <v>53</v>
      </c>
    </row>
    <row r="32" spans="1:5" ht="25.5">
      <c r="A32" s="36" t="s">
        <v>54</v>
      </c>
      <c r="E32" s="37" t="s">
        <v>770</v>
      </c>
    </row>
    <row r="33" spans="1:5" ht="38.25">
      <c r="A33" t="s">
        <v>56</v>
      </c>
      <c r="E33" s="35" t="s">
        <v>57</v>
      </c>
    </row>
    <row r="34" spans="1:16" ht="12.75">
      <c r="A34" s="25" t="s">
        <v>46</v>
      </c>
      <c s="29" t="s">
        <v>77</v>
      </c>
      <c s="29" t="s">
        <v>217</v>
      </c>
      <c s="25" t="s">
        <v>48</v>
      </c>
      <c s="30" t="s">
        <v>218</v>
      </c>
      <c s="31" t="s">
        <v>114</v>
      </c>
      <c s="32">
        <v>7.475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12.75">
      <c r="A35" s="34" t="s">
        <v>52</v>
      </c>
      <c r="E35" s="35" t="s">
        <v>219</v>
      </c>
    </row>
    <row r="36" spans="1:5" ht="25.5">
      <c r="A36" s="36" t="s">
        <v>54</v>
      </c>
      <c r="E36" s="37" t="s">
        <v>1065</v>
      </c>
    </row>
    <row r="37" spans="1:5" ht="63.75">
      <c r="A37" t="s">
        <v>56</v>
      </c>
      <c r="E37" s="35" t="s">
        <v>117</v>
      </c>
    </row>
    <row r="38" spans="1:16" ht="25.5">
      <c r="A38" s="25" t="s">
        <v>46</v>
      </c>
      <c s="29" t="s">
        <v>118</v>
      </c>
      <c s="29" t="s">
        <v>221</v>
      </c>
      <c s="25" t="s">
        <v>48</v>
      </c>
      <c s="30" t="s">
        <v>222</v>
      </c>
      <c s="31" t="s">
        <v>114</v>
      </c>
      <c s="32">
        <v>22.25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115</v>
      </c>
    </row>
    <row r="40" spans="1:5" ht="12.75">
      <c r="A40" s="36" t="s">
        <v>54</v>
      </c>
      <c r="E40" s="37" t="s">
        <v>1066</v>
      </c>
    </row>
    <row r="41" spans="1:5" ht="63.75">
      <c r="A41" t="s">
        <v>56</v>
      </c>
      <c r="E41" s="35" t="s">
        <v>117</v>
      </c>
    </row>
    <row r="42" spans="1:16" ht="12.75">
      <c r="A42" s="25" t="s">
        <v>46</v>
      </c>
      <c s="29" t="s">
        <v>39</v>
      </c>
      <c s="29" t="s">
        <v>1067</v>
      </c>
      <c s="25" t="s">
        <v>48</v>
      </c>
      <c s="30" t="s">
        <v>1068</v>
      </c>
      <c s="31" t="s">
        <v>114</v>
      </c>
      <c s="32">
        <v>506.18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51">
      <c r="A43" s="34" t="s">
        <v>52</v>
      </c>
      <c r="E43" s="35" t="s">
        <v>159</v>
      </c>
    </row>
    <row r="44" spans="1:5" ht="12.75">
      <c r="A44" s="36" t="s">
        <v>54</v>
      </c>
      <c r="E44" s="37" t="s">
        <v>1069</v>
      </c>
    </row>
    <row r="45" spans="1:5" ht="63.75">
      <c r="A45" t="s">
        <v>56</v>
      </c>
      <c r="E45" s="35" t="s">
        <v>117</v>
      </c>
    </row>
    <row r="46" spans="1:16" ht="12.75">
      <c r="A46" s="25" t="s">
        <v>46</v>
      </c>
      <c s="29" t="s">
        <v>41</v>
      </c>
      <c s="29" t="s">
        <v>119</v>
      </c>
      <c s="25" t="s">
        <v>48</v>
      </c>
      <c s="30" t="s">
        <v>120</v>
      </c>
      <c s="31" t="s">
        <v>114</v>
      </c>
      <c s="32">
        <v>425.026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38.25">
      <c r="A47" s="34" t="s">
        <v>52</v>
      </c>
      <c r="E47" s="35" t="s">
        <v>121</v>
      </c>
    </row>
    <row r="48" spans="1:5" ht="114.75">
      <c r="A48" s="36" t="s">
        <v>54</v>
      </c>
      <c r="E48" s="37" t="s">
        <v>1070</v>
      </c>
    </row>
    <row r="49" spans="1:5" ht="63.75">
      <c r="A49" t="s">
        <v>56</v>
      </c>
      <c r="E49" s="35" t="s">
        <v>117</v>
      </c>
    </row>
    <row r="50" spans="1:16" ht="12.75">
      <c r="A50" s="25" t="s">
        <v>46</v>
      </c>
      <c s="29" t="s">
        <v>43</v>
      </c>
      <c s="29" t="s">
        <v>234</v>
      </c>
      <c s="25" t="s">
        <v>48</v>
      </c>
      <c s="30" t="s">
        <v>235</v>
      </c>
      <c s="31" t="s">
        <v>114</v>
      </c>
      <c s="32">
        <v>61.098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12.75">
      <c r="A51" s="34" t="s">
        <v>52</v>
      </c>
      <c r="E51" s="35" t="s">
        <v>236</v>
      </c>
    </row>
    <row r="52" spans="1:5" ht="12.75">
      <c r="A52" s="36" t="s">
        <v>54</v>
      </c>
      <c r="E52" s="37" t="s">
        <v>1071</v>
      </c>
    </row>
    <row r="53" spans="1:5" ht="38.25">
      <c r="A53" t="s">
        <v>56</v>
      </c>
      <c r="E53" s="35" t="s">
        <v>238</v>
      </c>
    </row>
    <row r="54" spans="1:16" ht="12.75">
      <c r="A54" s="25" t="s">
        <v>46</v>
      </c>
      <c s="29" t="s">
        <v>138</v>
      </c>
      <c s="29" t="s">
        <v>239</v>
      </c>
      <c s="25" t="s">
        <v>48</v>
      </c>
      <c s="30" t="s">
        <v>240</v>
      </c>
      <c s="31" t="s">
        <v>114</v>
      </c>
      <c s="32">
        <v>209.895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51">
      <c r="A55" s="34" t="s">
        <v>52</v>
      </c>
      <c r="E55" s="35" t="s">
        <v>241</v>
      </c>
    </row>
    <row r="56" spans="1:5" ht="12.75">
      <c r="A56" s="36" t="s">
        <v>54</v>
      </c>
      <c r="E56" s="37" t="s">
        <v>1072</v>
      </c>
    </row>
    <row r="57" spans="1:5" ht="369.75">
      <c r="A57" t="s">
        <v>56</v>
      </c>
      <c r="E57" s="35" t="s">
        <v>243</v>
      </c>
    </row>
    <row r="58" spans="1:16" ht="12.75">
      <c r="A58" s="25" t="s">
        <v>46</v>
      </c>
      <c s="29" t="s">
        <v>144</v>
      </c>
      <c s="29" t="s">
        <v>123</v>
      </c>
      <c s="25" t="s">
        <v>48</v>
      </c>
      <c s="30" t="s">
        <v>124</v>
      </c>
      <c s="31" t="s">
        <v>114</v>
      </c>
      <c s="32">
        <v>61.098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25.5">
      <c r="A59" s="34" t="s">
        <v>52</v>
      </c>
      <c r="E59" s="35" t="s">
        <v>244</v>
      </c>
    </row>
    <row r="60" spans="1:5" ht="12.75">
      <c r="A60" s="36" t="s">
        <v>54</v>
      </c>
      <c r="E60" s="37" t="s">
        <v>1073</v>
      </c>
    </row>
    <row r="61" spans="1:5" ht="306">
      <c r="A61" t="s">
        <v>56</v>
      </c>
      <c r="E61" s="35" t="s">
        <v>246</v>
      </c>
    </row>
    <row r="62" spans="1:16" ht="12.75">
      <c r="A62" s="25" t="s">
        <v>46</v>
      </c>
      <c s="29" t="s">
        <v>149</v>
      </c>
      <c s="29" t="s">
        <v>247</v>
      </c>
      <c s="25" t="s">
        <v>48</v>
      </c>
      <c s="30" t="s">
        <v>248</v>
      </c>
      <c s="31" t="s">
        <v>158</v>
      </c>
      <c s="32">
        <v>194.985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12.75">
      <c r="A63" s="34" t="s">
        <v>52</v>
      </c>
      <c r="E63" s="35" t="s">
        <v>249</v>
      </c>
    </row>
    <row r="64" spans="1:5" ht="25.5">
      <c r="A64" s="36" t="s">
        <v>54</v>
      </c>
      <c r="E64" s="37" t="s">
        <v>1074</v>
      </c>
    </row>
    <row r="65" spans="1:5" ht="63.75">
      <c r="A65" t="s">
        <v>56</v>
      </c>
      <c r="E65" s="35" t="s">
        <v>251</v>
      </c>
    </row>
    <row r="66" spans="1:16" ht="12.75">
      <c r="A66" s="25" t="s">
        <v>46</v>
      </c>
      <c s="29" t="s">
        <v>155</v>
      </c>
      <c s="29" t="s">
        <v>700</v>
      </c>
      <c s="25" t="s">
        <v>48</v>
      </c>
      <c s="30" t="s">
        <v>701</v>
      </c>
      <c s="31" t="s">
        <v>114</v>
      </c>
      <c s="32">
        <v>4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12.75">
      <c r="A67" s="34" t="s">
        <v>52</v>
      </c>
      <c r="E67" s="35" t="s">
        <v>249</v>
      </c>
    </row>
    <row r="68" spans="1:5" ht="12.75">
      <c r="A68" s="36" t="s">
        <v>54</v>
      </c>
      <c r="E68" s="37" t="s">
        <v>434</v>
      </c>
    </row>
    <row r="69" spans="1:5" ht="63.75">
      <c r="A69" t="s">
        <v>56</v>
      </c>
      <c r="E69" s="35" t="s">
        <v>251</v>
      </c>
    </row>
    <row r="70" spans="1:16" ht="12.75">
      <c r="A70" s="25" t="s">
        <v>46</v>
      </c>
      <c s="29" t="s">
        <v>162</v>
      </c>
      <c s="29" t="s">
        <v>779</v>
      </c>
      <c s="25" t="s">
        <v>48</v>
      </c>
      <c s="30" t="s">
        <v>780</v>
      </c>
      <c s="31" t="s">
        <v>60</v>
      </c>
      <c s="32">
        <v>5</v>
      </c>
      <c s="33">
        <v>0</v>
      </c>
      <c s="33">
        <f>ROUND(ROUND(H70,2)*ROUND(G70,3),2)</f>
      </c>
      <c s="31" t="s">
        <v>51</v>
      </c>
      <c r="O70">
        <f>(I70*21)/100</f>
      </c>
      <c t="s">
        <v>22</v>
      </c>
    </row>
    <row r="71" spans="1:5" ht="38.25">
      <c r="A71" s="34" t="s">
        <v>52</v>
      </c>
      <c r="E71" s="35" t="s">
        <v>781</v>
      </c>
    </row>
    <row r="72" spans="1:5" ht="12.75">
      <c r="A72" s="36" t="s">
        <v>54</v>
      </c>
      <c r="E72" s="37" t="s">
        <v>1075</v>
      </c>
    </row>
    <row r="73" spans="1:5" ht="63.75">
      <c r="A73" t="s">
        <v>56</v>
      </c>
      <c r="E73" s="35" t="s">
        <v>251</v>
      </c>
    </row>
    <row r="74" spans="1:16" ht="12.75">
      <c r="A74" s="25" t="s">
        <v>46</v>
      </c>
      <c s="29" t="s">
        <v>166</v>
      </c>
      <c s="29" t="s">
        <v>128</v>
      </c>
      <c s="25" t="s">
        <v>48</v>
      </c>
      <c s="30" t="s">
        <v>129</v>
      </c>
      <c s="31" t="s">
        <v>114</v>
      </c>
      <c s="32">
        <v>14</v>
      </c>
      <c s="33">
        <v>0</v>
      </c>
      <c s="33">
        <f>ROUND(ROUND(H74,2)*ROUND(G74,3),2)</f>
      </c>
      <c s="31" t="s">
        <v>51</v>
      </c>
      <c r="O74">
        <f>(I74*21)/100</f>
      </c>
      <c t="s">
        <v>22</v>
      </c>
    </row>
    <row r="75" spans="1:5" ht="12.75">
      <c r="A75" s="34" t="s">
        <v>52</v>
      </c>
      <c r="E75" s="35" t="s">
        <v>130</v>
      </c>
    </row>
    <row r="76" spans="1:5" ht="12.75">
      <c r="A76" s="36" t="s">
        <v>54</v>
      </c>
      <c r="E76" s="37" t="s">
        <v>1076</v>
      </c>
    </row>
    <row r="77" spans="1:5" ht="318.75">
      <c r="A77" t="s">
        <v>56</v>
      </c>
      <c r="E77" s="35" t="s">
        <v>704</v>
      </c>
    </row>
    <row r="78" spans="1:16" ht="12.75">
      <c r="A78" s="25" t="s">
        <v>46</v>
      </c>
      <c s="29" t="s">
        <v>171</v>
      </c>
      <c s="29" t="s">
        <v>255</v>
      </c>
      <c s="25" t="s">
        <v>48</v>
      </c>
      <c s="30" t="s">
        <v>256</v>
      </c>
      <c s="31" t="s">
        <v>158</v>
      </c>
      <c s="32">
        <v>14</v>
      </c>
      <c s="33">
        <v>0</v>
      </c>
      <c s="33">
        <f>ROUND(ROUND(H78,2)*ROUND(G78,3),2)</f>
      </c>
      <c s="31" t="s">
        <v>51</v>
      </c>
      <c r="O78">
        <f>(I78*21)/100</f>
      </c>
      <c t="s">
        <v>22</v>
      </c>
    </row>
    <row r="79" spans="1:5" ht="12.75">
      <c r="A79" s="34" t="s">
        <v>52</v>
      </c>
      <c r="E79" s="35" t="s">
        <v>48</v>
      </c>
    </row>
    <row r="80" spans="1:5" ht="25.5">
      <c r="A80" s="36" t="s">
        <v>54</v>
      </c>
      <c r="E80" s="37" t="s">
        <v>1025</v>
      </c>
    </row>
    <row r="81" spans="1:5" ht="25.5">
      <c r="A81" t="s">
        <v>56</v>
      </c>
      <c r="E81" s="35" t="s">
        <v>258</v>
      </c>
    </row>
    <row r="82" spans="1:16" ht="12.75">
      <c r="A82" s="25" t="s">
        <v>46</v>
      </c>
      <c s="29" t="s">
        <v>174</v>
      </c>
      <c s="29" t="s">
        <v>133</v>
      </c>
      <c s="25" t="s">
        <v>48</v>
      </c>
      <c s="30" t="s">
        <v>134</v>
      </c>
      <c s="31" t="s">
        <v>114</v>
      </c>
      <c s="32">
        <v>406.49</v>
      </c>
      <c s="33">
        <v>0</v>
      </c>
      <c s="33">
        <f>ROUND(ROUND(H82,2)*ROUND(G82,3),2)</f>
      </c>
      <c s="31" t="s">
        <v>51</v>
      </c>
      <c r="O82">
        <f>(I82*21)/100</f>
      </c>
      <c t="s">
        <v>22</v>
      </c>
    </row>
    <row r="83" spans="1:5" ht="12.75">
      <c r="A83" s="34" t="s">
        <v>52</v>
      </c>
      <c r="E83" s="35" t="s">
        <v>48</v>
      </c>
    </row>
    <row r="84" spans="1:5" ht="89.25">
      <c r="A84" s="36" t="s">
        <v>54</v>
      </c>
      <c r="E84" s="37" t="s">
        <v>1077</v>
      </c>
    </row>
    <row r="85" spans="1:5" ht="191.25">
      <c r="A85" t="s">
        <v>56</v>
      </c>
      <c r="E85" s="35" t="s">
        <v>136</v>
      </c>
    </row>
    <row r="86" spans="1:16" ht="12.75">
      <c r="A86" s="25" t="s">
        <v>46</v>
      </c>
      <c s="29" t="s">
        <v>177</v>
      </c>
      <c s="29" t="s">
        <v>270</v>
      </c>
      <c s="25" t="s">
        <v>48</v>
      </c>
      <c s="30" t="s">
        <v>271</v>
      </c>
      <c s="31" t="s">
        <v>114</v>
      </c>
      <c s="32">
        <v>29.809</v>
      </c>
      <c s="33">
        <v>0</v>
      </c>
      <c s="33">
        <f>ROUND(ROUND(H86,2)*ROUND(G86,3),2)</f>
      </c>
      <c s="31" t="s">
        <v>51</v>
      </c>
      <c r="O86">
        <f>(I86*21)/100</f>
      </c>
      <c t="s">
        <v>22</v>
      </c>
    </row>
    <row r="87" spans="1:5" ht="51">
      <c r="A87" s="34" t="s">
        <v>52</v>
      </c>
      <c r="E87" s="35" t="s">
        <v>272</v>
      </c>
    </row>
    <row r="88" spans="1:5" ht="12.75">
      <c r="A88" s="36" t="s">
        <v>54</v>
      </c>
      <c r="E88" s="37" t="s">
        <v>1078</v>
      </c>
    </row>
    <row r="89" spans="1:5" ht="242.25">
      <c r="A89" t="s">
        <v>56</v>
      </c>
      <c r="E89" s="35" t="s">
        <v>274</v>
      </c>
    </row>
    <row r="90" spans="1:16" ht="12.75">
      <c r="A90" s="25" t="s">
        <v>46</v>
      </c>
      <c s="29" t="s">
        <v>182</v>
      </c>
      <c s="29" t="s">
        <v>275</v>
      </c>
      <c s="25" t="s">
        <v>48</v>
      </c>
      <c s="30" t="s">
        <v>276</v>
      </c>
      <c s="31" t="s">
        <v>114</v>
      </c>
      <c s="32">
        <v>102.4</v>
      </c>
      <c s="33">
        <v>0</v>
      </c>
      <c s="33">
        <f>ROUND(ROUND(H90,2)*ROUND(G90,3),2)</f>
      </c>
      <c s="31" t="s">
        <v>51</v>
      </c>
      <c r="O90">
        <f>(I90*21)/100</f>
      </c>
      <c t="s">
        <v>22</v>
      </c>
    </row>
    <row r="91" spans="1:5" ht="51">
      <c r="A91" s="34" t="s">
        <v>52</v>
      </c>
      <c r="E91" s="35" t="s">
        <v>277</v>
      </c>
    </row>
    <row r="92" spans="1:5" ht="12.75">
      <c r="A92" s="36" t="s">
        <v>54</v>
      </c>
      <c r="E92" s="37" t="s">
        <v>1079</v>
      </c>
    </row>
    <row r="93" spans="1:5" ht="229.5">
      <c r="A93" t="s">
        <v>56</v>
      </c>
      <c r="E93" s="35" t="s">
        <v>279</v>
      </c>
    </row>
    <row r="94" spans="1:16" ht="12.75">
      <c r="A94" s="25" t="s">
        <v>46</v>
      </c>
      <c s="29" t="s">
        <v>187</v>
      </c>
      <c s="29" t="s">
        <v>280</v>
      </c>
      <c s="25" t="s">
        <v>211</v>
      </c>
      <c s="30" t="s">
        <v>281</v>
      </c>
      <c s="31" t="s">
        <v>114</v>
      </c>
      <c s="32">
        <v>24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12.75">
      <c r="A95" s="34" t="s">
        <v>52</v>
      </c>
      <c r="E95" s="35" t="s">
        <v>48</v>
      </c>
    </row>
    <row r="96" spans="1:5" ht="12.75">
      <c r="A96" s="36" t="s">
        <v>54</v>
      </c>
      <c r="E96" s="37" t="s">
        <v>1080</v>
      </c>
    </row>
    <row r="97" spans="1:5" ht="331.5">
      <c r="A97" t="s">
        <v>56</v>
      </c>
      <c r="E97" s="35" t="s">
        <v>283</v>
      </c>
    </row>
    <row r="98" spans="1:16" ht="12.75">
      <c r="A98" s="25" t="s">
        <v>46</v>
      </c>
      <c s="29" t="s">
        <v>192</v>
      </c>
      <c s="29" t="s">
        <v>285</v>
      </c>
      <c s="25" t="s">
        <v>48</v>
      </c>
      <c s="30" t="s">
        <v>286</v>
      </c>
      <c s="31" t="s">
        <v>50</v>
      </c>
      <c s="32">
        <v>497.5</v>
      </c>
      <c s="33">
        <v>0</v>
      </c>
      <c s="33">
        <f>ROUND(ROUND(H98,2)*ROUND(G98,3),2)</f>
      </c>
      <c s="31" t="s">
        <v>51</v>
      </c>
      <c r="O98">
        <f>(I98*21)/100</f>
      </c>
      <c t="s">
        <v>22</v>
      </c>
    </row>
    <row r="99" spans="1:5" ht="12.75">
      <c r="A99" s="34" t="s">
        <v>52</v>
      </c>
      <c r="E99" s="35" t="s">
        <v>48</v>
      </c>
    </row>
    <row r="100" spans="1:5" ht="12.75">
      <c r="A100" s="36" t="s">
        <v>54</v>
      </c>
      <c r="E100" s="37" t="s">
        <v>1081</v>
      </c>
    </row>
    <row r="101" spans="1:5" ht="25.5">
      <c r="A101" t="s">
        <v>56</v>
      </c>
      <c r="E101" s="35" t="s">
        <v>288</v>
      </c>
    </row>
    <row r="102" spans="1:16" ht="12.75">
      <c r="A102" s="25" t="s">
        <v>46</v>
      </c>
      <c s="29" t="s">
        <v>196</v>
      </c>
      <c s="29" t="s">
        <v>290</v>
      </c>
      <c s="25" t="s">
        <v>48</v>
      </c>
      <c s="30" t="s">
        <v>291</v>
      </c>
      <c s="31" t="s">
        <v>50</v>
      </c>
      <c s="32">
        <v>610.98</v>
      </c>
      <c s="33">
        <v>0</v>
      </c>
      <c s="33">
        <f>ROUND(ROUND(H102,2)*ROUND(G102,3),2)</f>
      </c>
      <c s="31" t="s">
        <v>51</v>
      </c>
      <c r="O102">
        <f>(I102*21)/100</f>
      </c>
      <c t="s">
        <v>22</v>
      </c>
    </row>
    <row r="103" spans="1:5" ht="12.75">
      <c r="A103" s="34" t="s">
        <v>52</v>
      </c>
      <c r="E103" s="35" t="s">
        <v>48</v>
      </c>
    </row>
    <row r="104" spans="1:5" ht="25.5">
      <c r="A104" s="36" t="s">
        <v>54</v>
      </c>
      <c r="E104" s="37" t="s">
        <v>1082</v>
      </c>
    </row>
    <row r="105" spans="1:5" ht="12.75">
      <c r="A105" t="s">
        <v>56</v>
      </c>
      <c r="E105" s="35" t="s">
        <v>293</v>
      </c>
    </row>
    <row r="106" spans="1:16" ht="12.75">
      <c r="A106" s="25" t="s">
        <v>46</v>
      </c>
      <c s="29" t="s">
        <v>284</v>
      </c>
      <c s="29" t="s">
        <v>295</v>
      </c>
      <c s="25" t="s">
        <v>48</v>
      </c>
      <c s="30" t="s">
        <v>296</v>
      </c>
      <c s="31" t="s">
        <v>50</v>
      </c>
      <c s="32">
        <v>610.98</v>
      </c>
      <c s="33">
        <v>0</v>
      </c>
      <c s="33">
        <f>ROUND(ROUND(H106,2)*ROUND(G106,3),2)</f>
      </c>
      <c s="31" t="s">
        <v>51</v>
      </c>
      <c r="O106">
        <f>(I106*21)/100</f>
      </c>
      <c t="s">
        <v>22</v>
      </c>
    </row>
    <row r="107" spans="1:5" ht="12.75">
      <c r="A107" s="34" t="s">
        <v>52</v>
      </c>
      <c r="E107" s="35" t="s">
        <v>297</v>
      </c>
    </row>
    <row r="108" spans="1:5" ht="12.75">
      <c r="A108" s="36" t="s">
        <v>54</v>
      </c>
      <c r="E108" s="37" t="s">
        <v>1083</v>
      </c>
    </row>
    <row r="109" spans="1:5" ht="38.25">
      <c r="A109" t="s">
        <v>56</v>
      </c>
      <c r="E109" s="35" t="s">
        <v>299</v>
      </c>
    </row>
    <row r="110" spans="1:16" ht="12.75">
      <c r="A110" s="25" t="s">
        <v>46</v>
      </c>
      <c s="29" t="s">
        <v>289</v>
      </c>
      <c s="29" t="s">
        <v>301</v>
      </c>
      <c s="25" t="s">
        <v>211</v>
      </c>
      <c s="30" t="s">
        <v>302</v>
      </c>
      <c s="31" t="s">
        <v>50</v>
      </c>
      <c s="32">
        <v>610.98</v>
      </c>
      <c s="33">
        <v>0</v>
      </c>
      <c s="33">
        <f>ROUND(ROUND(H110,2)*ROUND(G110,3),2)</f>
      </c>
      <c s="31" t="s">
        <v>51</v>
      </c>
      <c r="O110">
        <f>(I110*21)/100</f>
      </c>
      <c t="s">
        <v>22</v>
      </c>
    </row>
    <row r="111" spans="1:5" ht="12.75">
      <c r="A111" s="34" t="s">
        <v>52</v>
      </c>
      <c r="E111" s="35" t="s">
        <v>48</v>
      </c>
    </row>
    <row r="112" spans="1:5" ht="12.75">
      <c r="A112" s="36" t="s">
        <v>54</v>
      </c>
      <c r="E112" s="37" t="s">
        <v>1083</v>
      </c>
    </row>
    <row r="113" spans="1:5" ht="63.75">
      <c r="A113" t="s">
        <v>56</v>
      </c>
      <c r="E113" s="35" t="s">
        <v>303</v>
      </c>
    </row>
    <row r="114" spans="1:16" ht="12.75">
      <c r="A114" s="25" t="s">
        <v>46</v>
      </c>
      <c s="29" t="s">
        <v>294</v>
      </c>
      <c s="29" t="s">
        <v>305</v>
      </c>
      <c s="25" t="s">
        <v>48</v>
      </c>
      <c s="30" t="s">
        <v>306</v>
      </c>
      <c s="31" t="s">
        <v>50</v>
      </c>
      <c s="32">
        <v>610.98</v>
      </c>
      <c s="33">
        <v>0</v>
      </c>
      <c s="33">
        <f>ROUND(ROUND(H114,2)*ROUND(G114,3),2)</f>
      </c>
      <c s="31" t="s">
        <v>51</v>
      </c>
      <c r="O114">
        <f>(I114*21)/100</f>
      </c>
      <c t="s">
        <v>22</v>
      </c>
    </row>
    <row r="115" spans="1:5" ht="12.75">
      <c r="A115" s="34" t="s">
        <v>52</v>
      </c>
      <c r="E115" s="35" t="s">
        <v>48</v>
      </c>
    </row>
    <row r="116" spans="1:5" ht="12.75">
      <c r="A116" s="36" t="s">
        <v>54</v>
      </c>
      <c r="E116" s="37" t="s">
        <v>1084</v>
      </c>
    </row>
    <row r="117" spans="1:5" ht="38.25">
      <c r="A117" t="s">
        <v>56</v>
      </c>
      <c r="E117" s="35" t="s">
        <v>308</v>
      </c>
    </row>
    <row r="118" spans="1:18" ht="12.75" customHeight="1">
      <c r="A118" s="6" t="s">
        <v>44</v>
      </c>
      <c s="6"/>
      <c s="40" t="s">
        <v>22</v>
      </c>
      <c s="6"/>
      <c s="27" t="s">
        <v>137</v>
      </c>
      <c s="6"/>
      <c s="6"/>
      <c s="6"/>
      <c s="41">
        <f>0+Q118</f>
      </c>
      <c s="6"/>
      <c r="O118">
        <f>0+R118</f>
      </c>
      <c r="Q118">
        <f>0+I119+I123+I127</f>
      </c>
      <c>
        <f>0+O119+O123+O127</f>
      </c>
    </row>
    <row r="119" spans="1:16" ht="12.75">
      <c r="A119" s="25" t="s">
        <v>46</v>
      </c>
      <c s="29" t="s">
        <v>300</v>
      </c>
      <c s="29" t="s">
        <v>495</v>
      </c>
      <c s="25" t="s">
        <v>48</v>
      </c>
      <c s="30" t="s">
        <v>496</v>
      </c>
      <c s="31" t="s">
        <v>158</v>
      </c>
      <c s="32">
        <v>100</v>
      </c>
      <c s="33">
        <v>0</v>
      </c>
      <c s="33">
        <f>ROUND(ROUND(H119,2)*ROUND(G119,3),2)</f>
      </c>
      <c s="31" t="s">
        <v>51</v>
      </c>
      <c r="O119">
        <f>(I119*21)/100</f>
      </c>
      <c t="s">
        <v>22</v>
      </c>
    </row>
    <row r="120" spans="1:5" ht="38.25">
      <c r="A120" s="34" t="s">
        <v>52</v>
      </c>
      <c r="E120" s="35" t="s">
        <v>1085</v>
      </c>
    </row>
    <row r="121" spans="1:5" ht="12.75">
      <c r="A121" s="36" t="s">
        <v>54</v>
      </c>
      <c r="E121" s="37" t="s">
        <v>1086</v>
      </c>
    </row>
    <row r="122" spans="1:5" ht="165.75">
      <c r="A122" t="s">
        <v>56</v>
      </c>
      <c r="E122" s="35" t="s">
        <v>499</v>
      </c>
    </row>
    <row r="123" spans="1:16" ht="12.75">
      <c r="A123" s="25" t="s">
        <v>46</v>
      </c>
      <c s="29" t="s">
        <v>304</v>
      </c>
      <c s="29" t="s">
        <v>500</v>
      </c>
      <c s="25" t="s">
        <v>48</v>
      </c>
      <c s="30" t="s">
        <v>501</v>
      </c>
      <c s="31" t="s">
        <v>50</v>
      </c>
      <c s="32">
        <v>547.5</v>
      </c>
      <c s="33">
        <v>0</v>
      </c>
      <c s="33">
        <f>ROUND(ROUND(H123,2)*ROUND(G123,3),2)</f>
      </c>
      <c s="31" t="s">
        <v>51</v>
      </c>
      <c r="O123">
        <f>(I123*21)/100</f>
      </c>
      <c t="s">
        <v>22</v>
      </c>
    </row>
    <row r="124" spans="1:5" ht="12.75">
      <c r="A124" s="34" t="s">
        <v>52</v>
      </c>
      <c r="E124" s="35" t="s">
        <v>48</v>
      </c>
    </row>
    <row r="125" spans="1:5" ht="12.75">
      <c r="A125" s="36" t="s">
        <v>54</v>
      </c>
      <c r="E125" s="37" t="s">
        <v>1087</v>
      </c>
    </row>
    <row r="126" spans="1:5" ht="51">
      <c r="A126" t="s">
        <v>56</v>
      </c>
      <c r="E126" s="35" t="s">
        <v>503</v>
      </c>
    </row>
    <row r="127" spans="1:16" ht="12.75">
      <c r="A127" s="25" t="s">
        <v>46</v>
      </c>
      <c s="29" t="s">
        <v>310</v>
      </c>
      <c s="29" t="s">
        <v>504</v>
      </c>
      <c s="25" t="s">
        <v>48</v>
      </c>
      <c s="30" t="s">
        <v>505</v>
      </c>
      <c s="31" t="s">
        <v>114</v>
      </c>
      <c s="32">
        <v>14</v>
      </c>
      <c s="33">
        <v>0</v>
      </c>
      <c s="33">
        <f>ROUND(ROUND(H127,2)*ROUND(G127,3),2)</f>
      </c>
      <c s="31" t="s">
        <v>51</v>
      </c>
      <c r="O127">
        <f>(I127*21)/100</f>
      </c>
      <c t="s">
        <v>22</v>
      </c>
    </row>
    <row r="128" spans="1:5" ht="12.75">
      <c r="A128" s="34" t="s">
        <v>52</v>
      </c>
      <c r="E128" s="35" t="s">
        <v>48</v>
      </c>
    </row>
    <row r="129" spans="1:5" ht="12.75">
      <c r="A129" s="36" t="s">
        <v>54</v>
      </c>
      <c r="E129" s="37" t="s">
        <v>1088</v>
      </c>
    </row>
    <row r="130" spans="1:5" ht="38.25">
      <c r="A130" t="s">
        <v>56</v>
      </c>
      <c r="E130" s="35" t="s">
        <v>508</v>
      </c>
    </row>
    <row r="131" spans="1:18" ht="12.75" customHeight="1">
      <c r="A131" s="6" t="s">
        <v>44</v>
      </c>
      <c s="6"/>
      <c s="40" t="s">
        <v>32</v>
      </c>
      <c s="6"/>
      <c s="27" t="s">
        <v>309</v>
      </c>
      <c s="6"/>
      <c s="6"/>
      <c s="6"/>
      <c s="41">
        <f>0+Q131</f>
      </c>
      <c s="6"/>
      <c r="O131">
        <f>0+R131</f>
      </c>
      <c r="Q131">
        <f>0+I132+I136+I140</f>
      </c>
      <c>
        <f>0+O132+O136+O140</f>
      </c>
    </row>
    <row r="132" spans="1:16" ht="12.75">
      <c r="A132" s="25" t="s">
        <v>46</v>
      </c>
      <c s="29" t="s">
        <v>316</v>
      </c>
      <c s="29" t="s">
        <v>509</v>
      </c>
      <c s="25" t="s">
        <v>211</v>
      </c>
      <c s="30" t="s">
        <v>510</v>
      </c>
      <c s="31" t="s">
        <v>114</v>
      </c>
      <c s="32">
        <v>2.4</v>
      </c>
      <c s="33">
        <v>0</v>
      </c>
      <c s="33">
        <f>ROUND(ROUND(H132,2)*ROUND(G132,3),2)</f>
      </c>
      <c s="31" t="s">
        <v>51</v>
      </c>
      <c r="O132">
        <f>(I132*21)/100</f>
      </c>
      <c t="s">
        <v>22</v>
      </c>
    </row>
    <row r="133" spans="1:5" ht="12.75">
      <c r="A133" s="34" t="s">
        <v>52</v>
      </c>
      <c r="E133" s="35" t="s">
        <v>48</v>
      </c>
    </row>
    <row r="134" spans="1:5" ht="25.5">
      <c r="A134" s="36" t="s">
        <v>54</v>
      </c>
      <c r="E134" s="37" t="s">
        <v>1089</v>
      </c>
    </row>
    <row r="135" spans="1:5" ht="395.25">
      <c r="A135" t="s">
        <v>56</v>
      </c>
      <c r="E135" s="35" t="s">
        <v>315</v>
      </c>
    </row>
    <row r="136" spans="1:16" ht="12.75">
      <c r="A136" s="25" t="s">
        <v>46</v>
      </c>
      <c s="29" t="s">
        <v>322</v>
      </c>
      <c s="29" t="s">
        <v>311</v>
      </c>
      <c s="25" t="s">
        <v>312</v>
      </c>
      <c s="30" t="s">
        <v>313</v>
      </c>
      <c s="31" t="s">
        <v>114</v>
      </c>
      <c s="32">
        <v>14.5</v>
      </c>
      <c s="33">
        <v>0</v>
      </c>
      <c s="33">
        <f>ROUND(ROUND(H136,2)*ROUND(G136,3),2)</f>
      </c>
      <c s="31" t="s">
        <v>51</v>
      </c>
      <c r="O136">
        <f>(I136*21)/100</f>
      </c>
      <c t="s">
        <v>22</v>
      </c>
    </row>
    <row r="137" spans="1:5" ht="12.75">
      <c r="A137" s="34" t="s">
        <v>52</v>
      </c>
      <c r="E137" s="35" t="s">
        <v>48</v>
      </c>
    </row>
    <row r="138" spans="1:5" ht="12.75">
      <c r="A138" s="36" t="s">
        <v>54</v>
      </c>
      <c r="E138" s="37" t="s">
        <v>1090</v>
      </c>
    </row>
    <row r="139" spans="1:5" ht="395.25">
      <c r="A139" t="s">
        <v>56</v>
      </c>
      <c r="E139" s="35" t="s">
        <v>315</v>
      </c>
    </row>
    <row r="140" spans="1:16" ht="12.75">
      <c r="A140" s="25" t="s">
        <v>46</v>
      </c>
      <c s="29" t="s">
        <v>327</v>
      </c>
      <c s="29" t="s">
        <v>317</v>
      </c>
      <c s="25" t="s">
        <v>48</v>
      </c>
      <c s="30" t="s">
        <v>318</v>
      </c>
      <c s="31" t="s">
        <v>114</v>
      </c>
      <c s="32">
        <v>14.5</v>
      </c>
      <c s="33">
        <v>0</v>
      </c>
      <c s="33">
        <f>ROUND(ROUND(H140,2)*ROUND(G140,3),2)</f>
      </c>
      <c s="31" t="s">
        <v>51</v>
      </c>
      <c r="O140">
        <f>(I140*21)/100</f>
      </c>
      <c t="s">
        <v>22</v>
      </c>
    </row>
    <row r="141" spans="1:5" ht="12.75">
      <c r="A141" s="34" t="s">
        <v>52</v>
      </c>
      <c r="E141" s="35" t="s">
        <v>48</v>
      </c>
    </row>
    <row r="142" spans="1:5" ht="12.75">
      <c r="A142" s="36" t="s">
        <v>54</v>
      </c>
      <c r="E142" s="37" t="s">
        <v>1091</v>
      </c>
    </row>
    <row r="143" spans="1:5" ht="102">
      <c r="A143" t="s">
        <v>56</v>
      </c>
      <c r="E143" s="35" t="s">
        <v>320</v>
      </c>
    </row>
    <row r="144" spans="1:18" ht="12.75" customHeight="1">
      <c r="A144" s="6" t="s">
        <v>44</v>
      </c>
      <c s="6"/>
      <c s="40" t="s">
        <v>34</v>
      </c>
      <c s="6"/>
      <c s="27" t="s">
        <v>321</v>
      </c>
      <c s="6"/>
      <c s="6"/>
      <c s="6"/>
      <c s="41">
        <f>0+Q144</f>
      </c>
      <c s="6"/>
      <c r="O144">
        <f>0+R144</f>
      </c>
      <c r="Q144">
        <f>0+I145+I149+I153+I157+I161+I165+I169+I173+I177+I181+I185+I189+I193+I197</f>
      </c>
      <c>
        <f>0+O145+O149+O153+O157+O161+O165+O169+O173+O177+O181+O185+O189+O193+O197</f>
      </c>
    </row>
    <row r="145" spans="1:16" ht="12.75">
      <c r="A145" s="25" t="s">
        <v>46</v>
      </c>
      <c s="29" t="s">
        <v>331</v>
      </c>
      <c s="29" t="s">
        <v>1092</v>
      </c>
      <c s="25" t="s">
        <v>48</v>
      </c>
      <c s="30" t="s">
        <v>1093</v>
      </c>
      <c s="31" t="s">
        <v>114</v>
      </c>
      <c s="32">
        <v>517.271</v>
      </c>
      <c s="33">
        <v>0</v>
      </c>
      <c s="33">
        <f>ROUND(ROUND(H145,2)*ROUND(G145,3),2)</f>
      </c>
      <c s="31" t="s">
        <v>516</v>
      </c>
      <c r="O145">
        <f>(I145*21)/100</f>
      </c>
      <c t="s">
        <v>22</v>
      </c>
    </row>
    <row r="146" spans="1:5" ht="12.75">
      <c r="A146" s="34" t="s">
        <v>52</v>
      </c>
      <c r="E146" s="35" t="s">
        <v>48</v>
      </c>
    </row>
    <row r="147" spans="1:5" ht="25.5">
      <c r="A147" s="36" t="s">
        <v>54</v>
      </c>
      <c r="E147" s="37" t="s">
        <v>1094</v>
      </c>
    </row>
    <row r="148" spans="1:5" ht="127.5">
      <c r="A148" t="s">
        <v>56</v>
      </c>
      <c r="E148" s="35" t="s">
        <v>1095</v>
      </c>
    </row>
    <row r="149" spans="1:16" ht="12.75">
      <c r="A149" s="25" t="s">
        <v>46</v>
      </c>
      <c s="29" t="s">
        <v>336</v>
      </c>
      <c s="29" t="s">
        <v>1096</v>
      </c>
      <c s="25" t="s">
        <v>48</v>
      </c>
      <c s="30" t="s">
        <v>1097</v>
      </c>
      <c s="31" t="s">
        <v>114</v>
      </c>
      <c s="32">
        <v>12</v>
      </c>
      <c s="33">
        <v>0</v>
      </c>
      <c s="33">
        <f>ROUND(ROUND(H149,2)*ROUND(G149,3),2)</f>
      </c>
      <c s="31" t="s">
        <v>51</v>
      </c>
      <c r="O149">
        <f>(I149*21)/100</f>
      </c>
      <c t="s">
        <v>22</v>
      </c>
    </row>
    <row r="150" spans="1:5" ht="12.75">
      <c r="A150" s="34" t="s">
        <v>52</v>
      </c>
      <c r="E150" s="35" t="s">
        <v>48</v>
      </c>
    </row>
    <row r="151" spans="1:5" ht="25.5">
      <c r="A151" s="36" t="s">
        <v>54</v>
      </c>
      <c r="E151" s="37" t="s">
        <v>1098</v>
      </c>
    </row>
    <row r="152" spans="1:5" ht="51">
      <c r="A152" t="s">
        <v>56</v>
      </c>
      <c r="E152" s="35" t="s">
        <v>326</v>
      </c>
    </row>
    <row r="153" spans="1:16" ht="12.75">
      <c r="A153" s="25" t="s">
        <v>46</v>
      </c>
      <c s="29" t="s">
        <v>340</v>
      </c>
      <c s="29" t="s">
        <v>323</v>
      </c>
      <c s="25" t="s">
        <v>48</v>
      </c>
      <c s="30" t="s">
        <v>324</v>
      </c>
      <c s="31" t="s">
        <v>50</v>
      </c>
      <c s="32">
        <v>100</v>
      </c>
      <c s="33">
        <v>0</v>
      </c>
      <c s="33">
        <f>ROUND(ROUND(H153,2)*ROUND(G153,3),2)</f>
      </c>
      <c s="31" t="s">
        <v>51</v>
      </c>
      <c r="O153">
        <f>(I153*21)/100</f>
      </c>
      <c t="s">
        <v>22</v>
      </c>
    </row>
    <row r="154" spans="1:5" ht="12.75">
      <c r="A154" s="34" t="s">
        <v>52</v>
      </c>
      <c r="E154" s="35" t="s">
        <v>48</v>
      </c>
    </row>
    <row r="155" spans="1:5" ht="12.75">
      <c r="A155" s="36" t="s">
        <v>54</v>
      </c>
      <c r="E155" s="37" t="s">
        <v>1099</v>
      </c>
    </row>
    <row r="156" spans="1:5" ht="51">
      <c r="A156" t="s">
        <v>56</v>
      </c>
      <c r="E156" s="35" t="s">
        <v>326</v>
      </c>
    </row>
    <row r="157" spans="1:16" ht="12.75">
      <c r="A157" s="25" t="s">
        <v>46</v>
      </c>
      <c s="29" t="s">
        <v>346</v>
      </c>
      <c s="29" t="s">
        <v>328</v>
      </c>
      <c s="25" t="s">
        <v>48</v>
      </c>
      <c s="30" t="s">
        <v>329</v>
      </c>
      <c s="31" t="s">
        <v>50</v>
      </c>
      <c s="32">
        <v>220</v>
      </c>
      <c s="33">
        <v>0</v>
      </c>
      <c s="33">
        <f>ROUND(ROUND(H157,2)*ROUND(G157,3),2)</f>
      </c>
      <c s="31" t="s">
        <v>51</v>
      </c>
      <c r="O157">
        <f>(I157*21)/100</f>
      </c>
      <c t="s">
        <v>22</v>
      </c>
    </row>
    <row r="158" spans="1:5" ht="12.75">
      <c r="A158" s="34" t="s">
        <v>52</v>
      </c>
      <c r="E158" s="35" t="s">
        <v>48</v>
      </c>
    </row>
    <row r="159" spans="1:5" ht="12.75">
      <c r="A159" s="36" t="s">
        <v>54</v>
      </c>
      <c r="E159" s="37" t="s">
        <v>1100</v>
      </c>
    </row>
    <row r="160" spans="1:5" ht="51">
      <c r="A160" t="s">
        <v>56</v>
      </c>
      <c r="E160" s="35" t="s">
        <v>326</v>
      </c>
    </row>
    <row r="161" spans="1:16" ht="12.75">
      <c r="A161" s="25" t="s">
        <v>46</v>
      </c>
      <c s="29" t="s">
        <v>351</v>
      </c>
      <c s="29" t="s">
        <v>332</v>
      </c>
      <c s="25" t="s">
        <v>48</v>
      </c>
      <c s="30" t="s">
        <v>333</v>
      </c>
      <c s="31" t="s">
        <v>50</v>
      </c>
      <c s="32">
        <v>320</v>
      </c>
      <c s="33">
        <v>0</v>
      </c>
      <c s="33">
        <f>ROUND(ROUND(H161,2)*ROUND(G161,3),2)</f>
      </c>
      <c s="31" t="s">
        <v>51</v>
      </c>
      <c r="O161">
        <f>(I161*21)/100</f>
      </c>
      <c t="s">
        <v>22</v>
      </c>
    </row>
    <row r="162" spans="1:5" ht="12.75">
      <c r="A162" s="34" t="s">
        <v>52</v>
      </c>
      <c r="E162" s="35" t="s">
        <v>48</v>
      </c>
    </row>
    <row r="163" spans="1:5" ht="12.75">
      <c r="A163" s="36" t="s">
        <v>54</v>
      </c>
      <c r="E163" s="37" t="s">
        <v>1101</v>
      </c>
    </row>
    <row r="164" spans="1:5" ht="102">
      <c r="A164" t="s">
        <v>56</v>
      </c>
      <c r="E164" s="35" t="s">
        <v>335</v>
      </c>
    </row>
    <row r="165" spans="1:16" ht="12.75">
      <c r="A165" s="25" t="s">
        <v>46</v>
      </c>
      <c s="29" t="s">
        <v>356</v>
      </c>
      <c s="29" t="s">
        <v>337</v>
      </c>
      <c s="25" t="s">
        <v>48</v>
      </c>
      <c s="30" t="s">
        <v>338</v>
      </c>
      <c s="31" t="s">
        <v>50</v>
      </c>
      <c s="32">
        <v>464.24</v>
      </c>
      <c s="33">
        <v>0</v>
      </c>
      <c s="33">
        <f>ROUND(ROUND(H165,2)*ROUND(G165,3),2)</f>
      </c>
      <c s="31" t="s">
        <v>51</v>
      </c>
      <c r="O165">
        <f>(I165*21)/100</f>
      </c>
      <c t="s">
        <v>22</v>
      </c>
    </row>
    <row r="166" spans="1:5" ht="12.75">
      <c r="A166" s="34" t="s">
        <v>52</v>
      </c>
      <c r="E166" s="35" t="s">
        <v>48</v>
      </c>
    </row>
    <row r="167" spans="1:5" ht="12.75">
      <c r="A167" s="36" t="s">
        <v>54</v>
      </c>
      <c r="E167" s="37" t="s">
        <v>1102</v>
      </c>
    </row>
    <row r="168" spans="1:5" ht="102">
      <c r="A168" t="s">
        <v>56</v>
      </c>
      <c r="E168" s="35" t="s">
        <v>335</v>
      </c>
    </row>
    <row r="169" spans="1:16" ht="12.75">
      <c r="A169" s="25" t="s">
        <v>46</v>
      </c>
      <c s="29" t="s">
        <v>362</v>
      </c>
      <c s="29" t="s">
        <v>341</v>
      </c>
      <c s="25" t="s">
        <v>48</v>
      </c>
      <c s="30" t="s">
        <v>342</v>
      </c>
      <c s="31" t="s">
        <v>50</v>
      </c>
      <c s="32">
        <v>3583.746</v>
      </c>
      <c s="33">
        <v>0</v>
      </c>
      <c s="33">
        <f>ROUND(ROUND(H169,2)*ROUND(G169,3),2)</f>
      </c>
      <c s="31" t="s">
        <v>51</v>
      </c>
      <c r="O169">
        <f>(I169*21)/100</f>
      </c>
      <c t="s">
        <v>22</v>
      </c>
    </row>
    <row r="170" spans="1:5" ht="25.5">
      <c r="A170" s="34" t="s">
        <v>52</v>
      </c>
      <c r="E170" s="35" t="s">
        <v>343</v>
      </c>
    </row>
    <row r="171" spans="1:5" ht="12.75">
      <c r="A171" s="36" t="s">
        <v>54</v>
      </c>
      <c r="E171" s="37" t="s">
        <v>1103</v>
      </c>
    </row>
    <row r="172" spans="1:5" ht="51">
      <c r="A172" t="s">
        <v>56</v>
      </c>
      <c r="E172" s="35" t="s">
        <v>345</v>
      </c>
    </row>
    <row r="173" spans="1:16" ht="12.75">
      <c r="A173" s="25" t="s">
        <v>46</v>
      </c>
      <c s="29" t="s">
        <v>366</v>
      </c>
      <c s="29" t="s">
        <v>347</v>
      </c>
      <c s="25" t="s">
        <v>48</v>
      </c>
      <c s="30" t="s">
        <v>348</v>
      </c>
      <c s="31" t="s">
        <v>50</v>
      </c>
      <c s="32">
        <v>7414.167</v>
      </c>
      <c s="33">
        <v>0</v>
      </c>
      <c s="33">
        <f>ROUND(ROUND(H173,2)*ROUND(G173,3),2)</f>
      </c>
      <c s="31" t="s">
        <v>51</v>
      </c>
      <c r="O173">
        <f>(I173*21)/100</f>
      </c>
      <c t="s">
        <v>22</v>
      </c>
    </row>
    <row r="174" spans="1:5" ht="25.5">
      <c r="A174" s="34" t="s">
        <v>52</v>
      </c>
      <c r="E174" s="35" t="s">
        <v>349</v>
      </c>
    </row>
    <row r="175" spans="1:5" ht="12.75">
      <c r="A175" s="36" t="s">
        <v>54</v>
      </c>
      <c r="E175" s="37" t="s">
        <v>1104</v>
      </c>
    </row>
    <row r="176" spans="1:5" ht="51">
      <c r="A176" t="s">
        <v>56</v>
      </c>
      <c r="E176" s="35" t="s">
        <v>345</v>
      </c>
    </row>
    <row r="177" spans="1:16" ht="12.75">
      <c r="A177" s="25" t="s">
        <v>46</v>
      </c>
      <c s="29" t="s">
        <v>370</v>
      </c>
      <c s="29" t="s">
        <v>352</v>
      </c>
      <c s="25" t="s">
        <v>48</v>
      </c>
      <c s="30" t="s">
        <v>353</v>
      </c>
      <c s="31" t="s">
        <v>50</v>
      </c>
      <c s="32">
        <v>220</v>
      </c>
      <c s="33">
        <v>0</v>
      </c>
      <c s="33">
        <f>ROUND(ROUND(H177,2)*ROUND(G177,3),2)</f>
      </c>
      <c s="31" t="s">
        <v>51</v>
      </c>
      <c r="O177">
        <f>(I177*21)/100</f>
      </c>
      <c t="s">
        <v>22</v>
      </c>
    </row>
    <row r="178" spans="1:5" ht="12.75">
      <c r="A178" s="34" t="s">
        <v>52</v>
      </c>
      <c r="E178" s="35" t="s">
        <v>48</v>
      </c>
    </row>
    <row r="179" spans="1:5" ht="25.5">
      <c r="A179" s="36" t="s">
        <v>54</v>
      </c>
      <c r="E179" s="37" t="s">
        <v>1105</v>
      </c>
    </row>
    <row r="180" spans="1:5" ht="51">
      <c r="A180" t="s">
        <v>56</v>
      </c>
      <c r="E180" s="35" t="s">
        <v>355</v>
      </c>
    </row>
    <row r="181" spans="1:16" ht="12.75">
      <c r="A181" s="25" t="s">
        <v>46</v>
      </c>
      <c s="29" t="s">
        <v>375</v>
      </c>
      <c s="29" t="s">
        <v>357</v>
      </c>
      <c s="25" t="s">
        <v>211</v>
      </c>
      <c s="30" t="s">
        <v>358</v>
      </c>
      <c s="31" t="s">
        <v>114</v>
      </c>
      <c s="32">
        <v>147.193</v>
      </c>
      <c s="33">
        <v>0</v>
      </c>
      <c s="33">
        <f>ROUND(ROUND(H181,2)*ROUND(G181,3),2)</f>
      </c>
      <c s="31" t="s">
        <v>51</v>
      </c>
      <c r="O181">
        <f>(I181*21)/100</f>
      </c>
      <c t="s">
        <v>22</v>
      </c>
    </row>
    <row r="182" spans="1:5" ht="38.25">
      <c r="A182" s="34" t="s">
        <v>52</v>
      </c>
      <c r="E182" s="35" t="s">
        <v>359</v>
      </c>
    </row>
    <row r="183" spans="1:5" ht="25.5">
      <c r="A183" s="36" t="s">
        <v>54</v>
      </c>
      <c r="E183" s="37" t="s">
        <v>1106</v>
      </c>
    </row>
    <row r="184" spans="1:5" ht="165.75">
      <c r="A184" t="s">
        <v>56</v>
      </c>
      <c r="E184" s="35" t="s">
        <v>361</v>
      </c>
    </row>
    <row r="185" spans="1:16" ht="12.75">
      <c r="A185" s="25" t="s">
        <v>46</v>
      </c>
      <c s="29" t="s">
        <v>380</v>
      </c>
      <c s="29" t="s">
        <v>363</v>
      </c>
      <c s="25" t="s">
        <v>211</v>
      </c>
      <c s="30" t="s">
        <v>364</v>
      </c>
      <c s="31" t="s">
        <v>114</v>
      </c>
      <c s="32">
        <v>186.717</v>
      </c>
      <c s="33">
        <v>0</v>
      </c>
      <c s="33">
        <f>ROUND(ROUND(H185,2)*ROUND(G185,3),2)</f>
      </c>
      <c s="31" t="s">
        <v>51</v>
      </c>
      <c r="O185">
        <f>(I185*21)/100</f>
      </c>
      <c t="s">
        <v>22</v>
      </c>
    </row>
    <row r="186" spans="1:5" ht="38.25">
      <c r="A186" s="34" t="s">
        <v>52</v>
      </c>
      <c r="E186" s="35" t="s">
        <v>359</v>
      </c>
    </row>
    <row r="187" spans="1:5" ht="25.5">
      <c r="A187" s="36" t="s">
        <v>54</v>
      </c>
      <c r="E187" s="37" t="s">
        <v>1107</v>
      </c>
    </row>
    <row r="188" spans="1:5" ht="165.75">
      <c r="A188" t="s">
        <v>56</v>
      </c>
      <c r="E188" s="35" t="s">
        <v>361</v>
      </c>
    </row>
    <row r="189" spans="1:16" ht="12.75">
      <c r="A189" s="25" t="s">
        <v>46</v>
      </c>
      <c s="29" t="s">
        <v>386</v>
      </c>
      <c s="29" t="s">
        <v>367</v>
      </c>
      <c s="25" t="s">
        <v>211</v>
      </c>
      <c s="30" t="s">
        <v>368</v>
      </c>
      <c s="31" t="s">
        <v>114</v>
      </c>
      <c s="32">
        <v>221.462</v>
      </c>
      <c s="33">
        <v>0</v>
      </c>
      <c s="33">
        <f>ROUND(ROUND(H189,2)*ROUND(G189,3),2)</f>
      </c>
      <c s="31" t="s">
        <v>51</v>
      </c>
      <c r="O189">
        <f>(I189*21)/100</f>
      </c>
      <c t="s">
        <v>22</v>
      </c>
    </row>
    <row r="190" spans="1:5" ht="38.25">
      <c r="A190" s="34" t="s">
        <v>52</v>
      </c>
      <c r="E190" s="35" t="s">
        <v>359</v>
      </c>
    </row>
    <row r="191" spans="1:5" ht="25.5">
      <c r="A191" s="36" t="s">
        <v>54</v>
      </c>
      <c r="E191" s="37" t="s">
        <v>1108</v>
      </c>
    </row>
    <row r="192" spans="1:5" ht="165.75">
      <c r="A192" t="s">
        <v>56</v>
      </c>
      <c r="E192" s="35" t="s">
        <v>361</v>
      </c>
    </row>
    <row r="193" spans="1:16" ht="12.75">
      <c r="A193" s="25" t="s">
        <v>46</v>
      </c>
      <c s="29" t="s">
        <v>390</v>
      </c>
      <c s="29" t="s">
        <v>371</v>
      </c>
      <c s="25" t="s">
        <v>48</v>
      </c>
      <c s="30" t="s">
        <v>372</v>
      </c>
      <c s="31" t="s">
        <v>50</v>
      </c>
      <c s="32">
        <v>220</v>
      </c>
      <c s="33">
        <v>0</v>
      </c>
      <c s="33">
        <f>ROUND(ROUND(H193,2)*ROUND(G193,3),2)</f>
      </c>
      <c s="31" t="s">
        <v>51</v>
      </c>
      <c r="O193">
        <f>(I193*21)/100</f>
      </c>
      <c t="s">
        <v>22</v>
      </c>
    </row>
    <row r="194" spans="1:5" ht="12.75">
      <c r="A194" s="34" t="s">
        <v>52</v>
      </c>
      <c r="E194" s="35" t="s">
        <v>48</v>
      </c>
    </row>
    <row r="195" spans="1:5" ht="25.5">
      <c r="A195" s="36" t="s">
        <v>54</v>
      </c>
      <c r="E195" s="37" t="s">
        <v>1105</v>
      </c>
    </row>
    <row r="196" spans="1:5" ht="25.5">
      <c r="A196" t="s">
        <v>56</v>
      </c>
      <c r="E196" s="35" t="s">
        <v>374</v>
      </c>
    </row>
    <row r="197" spans="1:16" ht="12.75">
      <c r="A197" s="25" t="s">
        <v>46</v>
      </c>
      <c s="29" t="s">
        <v>394</v>
      </c>
      <c s="29" t="s">
        <v>376</v>
      </c>
      <c s="25" t="s">
        <v>48</v>
      </c>
      <c s="30" t="s">
        <v>377</v>
      </c>
      <c s="31" t="s">
        <v>158</v>
      </c>
      <c s="32">
        <v>749</v>
      </c>
      <c s="33">
        <v>0</v>
      </c>
      <c s="33">
        <f>ROUND(ROUND(H197,2)*ROUND(G197,3),2)</f>
      </c>
      <c s="31" t="s">
        <v>51</v>
      </c>
      <c r="O197">
        <f>(I197*21)/100</f>
      </c>
      <c t="s">
        <v>22</v>
      </c>
    </row>
    <row r="198" spans="1:5" ht="12.75">
      <c r="A198" s="34" t="s">
        <v>52</v>
      </c>
      <c r="E198" s="35" t="s">
        <v>48</v>
      </c>
    </row>
    <row r="199" spans="1:5" ht="25.5">
      <c r="A199" s="36" t="s">
        <v>54</v>
      </c>
      <c r="E199" s="37" t="s">
        <v>1109</v>
      </c>
    </row>
    <row r="200" spans="1:5" ht="38.25">
      <c r="A200" t="s">
        <v>56</v>
      </c>
      <c r="E200" s="35" t="s">
        <v>379</v>
      </c>
    </row>
    <row r="201" spans="1:18" ht="12.75" customHeight="1">
      <c r="A201" s="6" t="s">
        <v>44</v>
      </c>
      <c s="6"/>
      <c s="40" t="s">
        <v>36</v>
      </c>
      <c s="6"/>
      <c s="27" t="s">
        <v>825</v>
      </c>
      <c s="6"/>
      <c s="6"/>
      <c s="6"/>
      <c s="41">
        <f>0+Q201</f>
      </c>
      <c s="6"/>
      <c r="O201">
        <f>0+R201</f>
      </c>
      <c r="Q201">
        <f>0+I202</f>
      </c>
      <c>
        <f>0+O202</f>
      </c>
    </row>
    <row r="202" spans="1:16" ht="12.75">
      <c r="A202" s="25" t="s">
        <v>46</v>
      </c>
      <c s="29" t="s">
        <v>399</v>
      </c>
      <c s="29" t="s">
        <v>826</v>
      </c>
      <c s="25" t="s">
        <v>48</v>
      </c>
      <c s="30" t="s">
        <v>827</v>
      </c>
      <c s="31" t="s">
        <v>50</v>
      </c>
      <c s="32">
        <v>6</v>
      </c>
      <c s="33">
        <v>0</v>
      </c>
      <c s="33">
        <f>ROUND(ROUND(H202,2)*ROUND(G202,3),2)</f>
      </c>
      <c s="31" t="s">
        <v>51</v>
      </c>
      <c r="O202">
        <f>(I202*21)/100</f>
      </c>
      <c t="s">
        <v>22</v>
      </c>
    </row>
    <row r="203" spans="1:5" ht="12.75">
      <c r="A203" s="34" t="s">
        <v>52</v>
      </c>
      <c r="E203" s="35" t="s">
        <v>48</v>
      </c>
    </row>
    <row r="204" spans="1:5" ht="12.75">
      <c r="A204" s="36" t="s">
        <v>54</v>
      </c>
      <c r="E204" s="37" t="s">
        <v>1110</v>
      </c>
    </row>
    <row r="205" spans="1:5" ht="89.25">
      <c r="A205" t="s">
        <v>56</v>
      </c>
      <c r="E205" s="35" t="s">
        <v>829</v>
      </c>
    </row>
    <row r="206" spans="1:18" ht="12.75" customHeight="1">
      <c r="A206" s="6" t="s">
        <v>44</v>
      </c>
      <c s="6"/>
      <c s="40" t="s">
        <v>118</v>
      </c>
      <c s="6"/>
      <c s="27" t="s">
        <v>544</v>
      </c>
      <c s="6"/>
      <c s="6"/>
      <c s="6"/>
      <c s="41">
        <f>0+Q206</f>
      </c>
      <c s="6"/>
      <c r="O206">
        <f>0+R206</f>
      </c>
      <c r="Q206">
        <f>0+I207</f>
      </c>
      <c>
        <f>0+O207</f>
      </c>
    </row>
    <row r="207" spans="1:16" ht="12.75">
      <c r="A207" s="25" t="s">
        <v>46</v>
      </c>
      <c s="29" t="s">
        <v>404</v>
      </c>
      <c s="29" t="s">
        <v>558</v>
      </c>
      <c s="25" t="s">
        <v>48</v>
      </c>
      <c s="30" t="s">
        <v>559</v>
      </c>
      <c s="31" t="s">
        <v>60</v>
      </c>
      <c s="32">
        <v>5</v>
      </c>
      <c s="33">
        <v>0</v>
      </c>
      <c s="33">
        <f>ROUND(ROUND(H207,2)*ROUND(G207,3),2)</f>
      </c>
      <c s="31" t="s">
        <v>51</v>
      </c>
      <c r="O207">
        <f>(I207*21)/100</f>
      </c>
      <c t="s">
        <v>22</v>
      </c>
    </row>
    <row r="208" spans="1:5" ht="12.75">
      <c r="A208" s="34" t="s">
        <v>52</v>
      </c>
      <c r="E208" s="35" t="s">
        <v>48</v>
      </c>
    </row>
    <row r="209" spans="1:5" ht="12.75">
      <c r="A209" s="36" t="s">
        <v>54</v>
      </c>
      <c r="E209" s="37" t="s">
        <v>1075</v>
      </c>
    </row>
    <row r="210" spans="1:5" ht="25.5">
      <c r="A210" t="s">
        <v>56</v>
      </c>
      <c r="E210" s="35" t="s">
        <v>557</v>
      </c>
    </row>
    <row r="211" spans="1:18" ht="12.75" customHeight="1">
      <c r="A211" s="6" t="s">
        <v>44</v>
      </c>
      <c s="6"/>
      <c s="40" t="s">
        <v>39</v>
      </c>
      <c s="6"/>
      <c s="27" t="s">
        <v>154</v>
      </c>
      <c s="6"/>
      <c s="6"/>
      <c s="6"/>
      <c s="41">
        <f>0+Q211</f>
      </c>
      <c s="6"/>
      <c r="O211">
        <f>0+R211</f>
      </c>
      <c r="Q211">
        <f>0+I212+I216+I220+I224+I228+I232+I236+I240+I244+I248+I252+I256+I260+I264+I268+I272+I276+I280+I284+I288+I292</f>
      </c>
      <c>
        <f>0+O212+O216+O220+O224+O228+O232+O236+O240+O244+O248+O252+O256+O260+O264+O268+O272+O276+O280+O284+O288+O292</f>
      </c>
    </row>
    <row r="212" spans="1:16" ht="12.75">
      <c r="A212" s="25" t="s">
        <v>46</v>
      </c>
      <c s="29" t="s">
        <v>408</v>
      </c>
      <c s="29" t="s">
        <v>1111</v>
      </c>
      <c s="25" t="s">
        <v>48</v>
      </c>
      <c s="30" t="s">
        <v>1112</v>
      </c>
      <c s="31" t="s">
        <v>158</v>
      </c>
      <c s="32">
        <v>8</v>
      </c>
      <c s="33">
        <v>0</v>
      </c>
      <c s="33">
        <f>ROUND(ROUND(H212,2)*ROUND(G212,3),2)</f>
      </c>
      <c s="31" t="s">
        <v>51</v>
      </c>
      <c r="O212">
        <f>(I212*21)/100</f>
      </c>
      <c t="s">
        <v>22</v>
      </c>
    </row>
    <row r="213" spans="1:5" ht="38.25">
      <c r="A213" s="34" t="s">
        <v>52</v>
      </c>
      <c r="E213" s="35" t="s">
        <v>1113</v>
      </c>
    </row>
    <row r="214" spans="1:5" ht="12.75">
      <c r="A214" s="36" t="s">
        <v>54</v>
      </c>
      <c r="E214" s="37" t="s">
        <v>702</v>
      </c>
    </row>
    <row r="215" spans="1:5" ht="63.75">
      <c r="A215" t="s">
        <v>56</v>
      </c>
      <c r="E215" s="35" t="s">
        <v>1114</v>
      </c>
    </row>
    <row r="216" spans="1:16" ht="25.5">
      <c r="A216" s="25" t="s">
        <v>46</v>
      </c>
      <c s="29" t="s">
        <v>414</v>
      </c>
      <c s="29" t="s">
        <v>381</v>
      </c>
      <c s="25" t="s">
        <v>48</v>
      </c>
      <c s="30" t="s">
        <v>382</v>
      </c>
      <c s="31" t="s">
        <v>158</v>
      </c>
      <c s="32">
        <v>56</v>
      </c>
      <c s="33">
        <v>0</v>
      </c>
      <c s="33">
        <f>ROUND(ROUND(H216,2)*ROUND(G216,3),2)</f>
      </c>
      <c s="31" t="s">
        <v>51</v>
      </c>
      <c r="O216">
        <f>(I216*21)/100</f>
      </c>
      <c t="s">
        <v>22</v>
      </c>
    </row>
    <row r="217" spans="1:5" ht="38.25">
      <c r="A217" s="34" t="s">
        <v>52</v>
      </c>
      <c r="E217" s="35" t="s">
        <v>383</v>
      </c>
    </row>
    <row r="218" spans="1:5" ht="12.75">
      <c r="A218" s="36" t="s">
        <v>54</v>
      </c>
      <c r="E218" s="37" t="s">
        <v>1115</v>
      </c>
    </row>
    <row r="219" spans="1:5" ht="127.5">
      <c r="A219" t="s">
        <v>56</v>
      </c>
      <c r="E219" s="35" t="s">
        <v>385</v>
      </c>
    </row>
    <row r="220" spans="1:16" ht="25.5">
      <c r="A220" s="25" t="s">
        <v>46</v>
      </c>
      <c s="29" t="s">
        <v>418</v>
      </c>
      <c s="29" t="s">
        <v>387</v>
      </c>
      <c s="25" t="s">
        <v>48</v>
      </c>
      <c s="30" t="s">
        <v>388</v>
      </c>
      <c s="31" t="s">
        <v>158</v>
      </c>
      <c s="32">
        <v>56</v>
      </c>
      <c s="33">
        <v>0</v>
      </c>
      <c s="33">
        <f>ROUND(ROUND(H220,2)*ROUND(G220,3),2)</f>
      </c>
      <c s="31" t="s">
        <v>51</v>
      </c>
      <c r="O220">
        <f>(I220*21)/100</f>
      </c>
      <c t="s">
        <v>22</v>
      </c>
    </row>
    <row r="221" spans="1:5" ht="51">
      <c r="A221" s="34" t="s">
        <v>52</v>
      </c>
      <c r="E221" s="35" t="s">
        <v>159</v>
      </c>
    </row>
    <row r="222" spans="1:5" ht="12.75">
      <c r="A222" s="36" t="s">
        <v>54</v>
      </c>
      <c r="E222" s="37" t="s">
        <v>1116</v>
      </c>
    </row>
    <row r="223" spans="1:5" ht="38.25">
      <c r="A223" t="s">
        <v>56</v>
      </c>
      <c r="E223" s="35" t="s">
        <v>161</v>
      </c>
    </row>
    <row r="224" spans="1:16" ht="12.75">
      <c r="A224" s="25" t="s">
        <v>46</v>
      </c>
      <c s="29" t="s">
        <v>422</v>
      </c>
      <c s="29" t="s">
        <v>395</v>
      </c>
      <c s="25" t="s">
        <v>48</v>
      </c>
      <c s="30" t="s">
        <v>396</v>
      </c>
      <c s="31" t="s">
        <v>60</v>
      </c>
      <c s="32">
        <v>12</v>
      </c>
      <c s="33">
        <v>0</v>
      </c>
      <c s="33">
        <f>ROUND(ROUND(H224,2)*ROUND(G224,3),2)</f>
      </c>
      <c s="31" t="s">
        <v>51</v>
      </c>
      <c r="O224">
        <f>(I224*21)/100</f>
      </c>
      <c t="s">
        <v>22</v>
      </c>
    </row>
    <row r="225" spans="1:5" ht="12.75">
      <c r="A225" s="34" t="s">
        <v>52</v>
      </c>
      <c r="E225" s="35" t="s">
        <v>48</v>
      </c>
    </row>
    <row r="226" spans="1:5" ht="12.75">
      <c r="A226" s="36" t="s">
        <v>54</v>
      </c>
      <c r="E226" s="37" t="s">
        <v>944</v>
      </c>
    </row>
    <row r="227" spans="1:5" ht="51">
      <c r="A227" t="s">
        <v>56</v>
      </c>
      <c r="E227" s="35" t="s">
        <v>398</v>
      </c>
    </row>
    <row r="228" spans="1:16" ht="12.75">
      <c r="A228" s="25" t="s">
        <v>46</v>
      </c>
      <c s="29" t="s">
        <v>428</v>
      </c>
      <c s="29" t="s">
        <v>400</v>
      </c>
      <c s="25" t="s">
        <v>48</v>
      </c>
      <c s="30" t="s">
        <v>401</v>
      </c>
      <c s="31" t="s">
        <v>60</v>
      </c>
      <c s="32">
        <v>11</v>
      </c>
      <c s="33">
        <v>0</v>
      </c>
      <c s="33">
        <f>ROUND(ROUND(H228,2)*ROUND(G228,3),2)</f>
      </c>
      <c s="31" t="s">
        <v>51</v>
      </c>
      <c r="O228">
        <f>(I228*21)/100</f>
      </c>
      <c t="s">
        <v>22</v>
      </c>
    </row>
    <row r="229" spans="1:5" ht="12.75">
      <c r="A229" s="34" t="s">
        <v>52</v>
      </c>
      <c r="E229" s="35" t="s">
        <v>219</v>
      </c>
    </row>
    <row r="230" spans="1:5" ht="38.25">
      <c r="A230" s="36" t="s">
        <v>54</v>
      </c>
      <c r="E230" s="37" t="s">
        <v>1117</v>
      </c>
    </row>
    <row r="231" spans="1:5" ht="25.5">
      <c r="A231" t="s">
        <v>56</v>
      </c>
      <c r="E231" s="35" t="s">
        <v>403</v>
      </c>
    </row>
    <row r="232" spans="1:16" ht="25.5">
      <c r="A232" s="25" t="s">
        <v>46</v>
      </c>
      <c s="29" t="s">
        <v>431</v>
      </c>
      <c s="29" t="s">
        <v>405</v>
      </c>
      <c s="25" t="s">
        <v>48</v>
      </c>
      <c s="30" t="s">
        <v>406</v>
      </c>
      <c s="31" t="s">
        <v>60</v>
      </c>
      <c s="32">
        <v>2</v>
      </c>
      <c s="33">
        <v>0</v>
      </c>
      <c s="33">
        <f>ROUND(ROUND(H232,2)*ROUND(G232,3),2)</f>
      </c>
      <c s="31" t="s">
        <v>51</v>
      </c>
      <c r="O232">
        <f>(I232*21)/100</f>
      </c>
      <c t="s">
        <v>22</v>
      </c>
    </row>
    <row r="233" spans="1:5" ht="12.75">
      <c r="A233" s="34" t="s">
        <v>52</v>
      </c>
      <c r="E233" s="35" t="s">
        <v>48</v>
      </c>
    </row>
    <row r="234" spans="1:5" ht="12.75">
      <c r="A234" s="36" t="s">
        <v>54</v>
      </c>
      <c r="E234" s="37" t="s">
        <v>169</v>
      </c>
    </row>
    <row r="235" spans="1:5" ht="51">
      <c r="A235" t="s">
        <v>56</v>
      </c>
      <c r="E235" s="35" t="s">
        <v>398</v>
      </c>
    </row>
    <row r="236" spans="1:16" ht="12.75">
      <c r="A236" s="25" t="s">
        <v>46</v>
      </c>
      <c s="29" t="s">
        <v>435</v>
      </c>
      <c s="29" t="s">
        <v>569</v>
      </c>
      <c s="25" t="s">
        <v>48</v>
      </c>
      <c s="30" t="s">
        <v>570</v>
      </c>
      <c s="31" t="s">
        <v>60</v>
      </c>
      <c s="32">
        <v>1</v>
      </c>
      <c s="33">
        <v>0</v>
      </c>
      <c s="33">
        <f>ROUND(ROUND(H236,2)*ROUND(G236,3),2)</f>
      </c>
      <c s="31" t="s">
        <v>51</v>
      </c>
      <c r="O236">
        <f>(I236*21)/100</f>
      </c>
      <c t="s">
        <v>22</v>
      </c>
    </row>
    <row r="237" spans="1:5" ht="12.75">
      <c r="A237" s="34" t="s">
        <v>52</v>
      </c>
      <c r="E237" s="35" t="s">
        <v>48</v>
      </c>
    </row>
    <row r="238" spans="1:5" ht="12.75">
      <c r="A238" s="36" t="s">
        <v>54</v>
      </c>
      <c r="E238" s="37" t="s">
        <v>103</v>
      </c>
    </row>
    <row r="239" spans="1:5" ht="63.75">
      <c r="A239" t="s">
        <v>56</v>
      </c>
      <c r="E239" s="35" t="s">
        <v>571</v>
      </c>
    </row>
    <row r="240" spans="1:16" ht="25.5">
      <c r="A240" s="25" t="s">
        <v>46</v>
      </c>
      <c s="29" t="s">
        <v>441</v>
      </c>
      <c s="29" t="s">
        <v>409</v>
      </c>
      <c s="25" t="s">
        <v>48</v>
      </c>
      <c s="30" t="s">
        <v>410</v>
      </c>
      <c s="31" t="s">
        <v>60</v>
      </c>
      <c s="32">
        <v>18</v>
      </c>
      <c s="33">
        <v>0</v>
      </c>
      <c s="33">
        <f>ROUND(ROUND(H240,2)*ROUND(G240,3),2)</f>
      </c>
      <c s="31" t="s">
        <v>51</v>
      </c>
      <c r="O240">
        <f>(I240*21)/100</f>
      </c>
      <c t="s">
        <v>22</v>
      </c>
    </row>
    <row r="241" spans="1:5" ht="12.75">
      <c r="A241" s="34" t="s">
        <v>52</v>
      </c>
      <c r="E241" s="35" t="s">
        <v>411</v>
      </c>
    </row>
    <row r="242" spans="1:5" ht="12.75">
      <c r="A242" s="36" t="s">
        <v>54</v>
      </c>
      <c r="E242" s="37" t="s">
        <v>412</v>
      </c>
    </row>
    <row r="243" spans="1:5" ht="25.5">
      <c r="A243" t="s">
        <v>56</v>
      </c>
      <c r="E243" s="35" t="s">
        <v>413</v>
      </c>
    </row>
    <row r="244" spans="1:16" ht="12.75">
      <c r="A244" s="25" t="s">
        <v>46</v>
      </c>
      <c s="29" t="s">
        <v>445</v>
      </c>
      <c s="29" t="s">
        <v>415</v>
      </c>
      <c s="25" t="s">
        <v>48</v>
      </c>
      <c s="30" t="s">
        <v>416</v>
      </c>
      <c s="31" t="s">
        <v>60</v>
      </c>
      <c s="32">
        <v>20</v>
      </c>
      <c s="33">
        <v>0</v>
      </c>
      <c s="33">
        <f>ROUND(ROUND(H244,2)*ROUND(G244,3),2)</f>
      </c>
      <c s="31" t="s">
        <v>51</v>
      </c>
      <c r="O244">
        <f>(I244*21)/100</f>
      </c>
      <c t="s">
        <v>22</v>
      </c>
    </row>
    <row r="245" spans="1:5" ht="51">
      <c r="A245" s="34" t="s">
        <v>52</v>
      </c>
      <c r="E245" s="35" t="s">
        <v>159</v>
      </c>
    </row>
    <row r="246" spans="1:5" ht="12.75">
      <c r="A246" s="36" t="s">
        <v>54</v>
      </c>
      <c r="E246" s="37" t="s">
        <v>417</v>
      </c>
    </row>
    <row r="247" spans="1:5" ht="25.5">
      <c r="A247" t="s">
        <v>56</v>
      </c>
      <c r="E247" s="35" t="s">
        <v>170</v>
      </c>
    </row>
    <row r="248" spans="1:16" ht="25.5">
      <c r="A248" s="25" t="s">
        <v>46</v>
      </c>
      <c s="29" t="s">
        <v>451</v>
      </c>
      <c s="29" t="s">
        <v>423</v>
      </c>
      <c s="25" t="s">
        <v>48</v>
      </c>
      <c s="30" t="s">
        <v>424</v>
      </c>
      <c s="31" t="s">
        <v>60</v>
      </c>
      <c s="32">
        <v>16</v>
      </c>
      <c s="33">
        <v>0</v>
      </c>
      <c s="33">
        <f>ROUND(ROUND(H248,2)*ROUND(G248,3),2)</f>
      </c>
      <c s="31" t="s">
        <v>51</v>
      </c>
      <c r="O248">
        <f>(I248*21)/100</f>
      </c>
      <c t="s">
        <v>22</v>
      </c>
    </row>
    <row r="249" spans="1:5" ht="12.75">
      <c r="A249" s="34" t="s">
        <v>52</v>
      </c>
      <c r="E249" s="35" t="s">
        <v>425</v>
      </c>
    </row>
    <row r="250" spans="1:5" ht="12.75">
      <c r="A250" s="36" t="s">
        <v>54</v>
      </c>
      <c r="E250" s="37" t="s">
        <v>426</v>
      </c>
    </row>
    <row r="251" spans="1:5" ht="25.5">
      <c r="A251" t="s">
        <v>56</v>
      </c>
      <c r="E251" s="35" t="s">
        <v>427</v>
      </c>
    </row>
    <row r="252" spans="1:16" ht="12.75">
      <c r="A252" s="25" t="s">
        <v>46</v>
      </c>
      <c s="29" t="s">
        <v>456</v>
      </c>
      <c s="29" t="s">
        <v>429</v>
      </c>
      <c s="25" t="s">
        <v>48</v>
      </c>
      <c s="30" t="s">
        <v>430</v>
      </c>
      <c s="31" t="s">
        <v>60</v>
      </c>
      <c s="32">
        <v>16</v>
      </c>
      <c s="33">
        <v>0</v>
      </c>
      <c s="33">
        <f>ROUND(ROUND(H252,2)*ROUND(G252,3),2)</f>
      </c>
      <c s="31" t="s">
        <v>51</v>
      </c>
      <c r="O252">
        <f>(I252*21)/100</f>
      </c>
      <c t="s">
        <v>22</v>
      </c>
    </row>
    <row r="253" spans="1:5" ht="51">
      <c r="A253" s="34" t="s">
        <v>52</v>
      </c>
      <c r="E253" s="35" t="s">
        <v>159</v>
      </c>
    </row>
    <row r="254" spans="1:5" ht="12.75">
      <c r="A254" s="36" t="s">
        <v>54</v>
      </c>
      <c r="E254" s="37" t="s">
        <v>426</v>
      </c>
    </row>
    <row r="255" spans="1:5" ht="25.5">
      <c r="A255" t="s">
        <v>56</v>
      </c>
      <c r="E255" s="35" t="s">
        <v>170</v>
      </c>
    </row>
    <row r="256" spans="1:16" ht="25.5">
      <c r="A256" s="25" t="s">
        <v>46</v>
      </c>
      <c s="29" t="s">
        <v>572</v>
      </c>
      <c s="29" t="s">
        <v>436</v>
      </c>
      <c s="25" t="s">
        <v>48</v>
      </c>
      <c s="30" t="s">
        <v>437</v>
      </c>
      <c s="31" t="s">
        <v>50</v>
      </c>
      <c s="32">
        <v>302.4</v>
      </c>
      <c s="33">
        <v>0</v>
      </c>
      <c s="33">
        <f>ROUND(ROUND(H256,2)*ROUND(G256,3),2)</f>
      </c>
      <c s="31" t="s">
        <v>51</v>
      </c>
      <c r="O256">
        <f>(I256*21)/100</f>
      </c>
      <c t="s">
        <v>22</v>
      </c>
    </row>
    <row r="257" spans="1:5" ht="25.5">
      <c r="A257" s="34" t="s">
        <v>52</v>
      </c>
      <c r="E257" s="35" t="s">
        <v>438</v>
      </c>
    </row>
    <row r="258" spans="1:5" ht="102">
      <c r="A258" s="36" t="s">
        <v>54</v>
      </c>
      <c r="E258" s="37" t="s">
        <v>1118</v>
      </c>
    </row>
    <row r="259" spans="1:5" ht="38.25">
      <c r="A259" t="s">
        <v>56</v>
      </c>
      <c r="E259" s="35" t="s">
        <v>440</v>
      </c>
    </row>
    <row r="260" spans="1:16" ht="25.5">
      <c r="A260" s="25" t="s">
        <v>46</v>
      </c>
      <c s="29" t="s">
        <v>573</v>
      </c>
      <c s="29" t="s">
        <v>442</v>
      </c>
      <c s="25" t="s">
        <v>48</v>
      </c>
      <c s="30" t="s">
        <v>443</v>
      </c>
      <c s="31" t="s">
        <v>50</v>
      </c>
      <c s="32">
        <v>302.4</v>
      </c>
      <c s="33">
        <v>0</v>
      </c>
      <c s="33">
        <f>ROUND(ROUND(H260,2)*ROUND(G260,3),2)</f>
      </c>
      <c s="31" t="s">
        <v>51</v>
      </c>
      <c r="O260">
        <f>(I260*21)/100</f>
      </c>
      <c t="s">
        <v>22</v>
      </c>
    </row>
    <row r="261" spans="1:5" ht="25.5">
      <c r="A261" s="34" t="s">
        <v>52</v>
      </c>
      <c r="E261" s="35" t="s">
        <v>444</v>
      </c>
    </row>
    <row r="262" spans="1:5" ht="102">
      <c r="A262" s="36" t="s">
        <v>54</v>
      </c>
      <c r="E262" s="37" t="s">
        <v>1118</v>
      </c>
    </row>
    <row r="263" spans="1:5" ht="38.25">
      <c r="A263" t="s">
        <v>56</v>
      </c>
      <c r="E263" s="35" t="s">
        <v>440</v>
      </c>
    </row>
    <row r="264" spans="1:16" ht="12.75">
      <c r="A264" s="25" t="s">
        <v>46</v>
      </c>
      <c s="29" t="s">
        <v>574</v>
      </c>
      <c s="29" t="s">
        <v>584</v>
      </c>
      <c s="25" t="s">
        <v>48</v>
      </c>
      <c s="30" t="s">
        <v>585</v>
      </c>
      <c s="31" t="s">
        <v>60</v>
      </c>
      <c s="32">
        <v>12</v>
      </c>
      <c s="33">
        <v>0</v>
      </c>
      <c s="33">
        <f>ROUND(ROUND(H264,2)*ROUND(G264,3),2)</f>
      </c>
      <c s="31" t="s">
        <v>51</v>
      </c>
      <c r="O264">
        <f>(I264*21)/100</f>
      </c>
      <c t="s">
        <v>22</v>
      </c>
    </row>
    <row r="265" spans="1:5" ht="12.75">
      <c r="A265" s="34" t="s">
        <v>52</v>
      </c>
      <c r="E265" s="35" t="s">
        <v>48</v>
      </c>
    </row>
    <row r="266" spans="1:5" ht="12.75">
      <c r="A266" s="36" t="s">
        <v>54</v>
      </c>
      <c r="E266" s="37" t="s">
        <v>744</v>
      </c>
    </row>
    <row r="267" spans="1:5" ht="38.25">
      <c r="A267" t="s">
        <v>56</v>
      </c>
      <c r="E267" s="35" t="s">
        <v>587</v>
      </c>
    </row>
    <row r="268" spans="1:16" ht="12.75">
      <c r="A268" s="25" t="s">
        <v>46</v>
      </c>
      <c s="29" t="s">
        <v>575</v>
      </c>
      <c s="29" t="s">
        <v>589</v>
      </c>
      <c s="25" t="s">
        <v>48</v>
      </c>
      <c s="30" t="s">
        <v>590</v>
      </c>
      <c s="31" t="s">
        <v>158</v>
      </c>
      <c s="32">
        <v>130</v>
      </c>
      <c s="33">
        <v>0</v>
      </c>
      <c s="33">
        <f>ROUND(ROUND(H268,2)*ROUND(G268,3),2)</f>
      </c>
      <c s="31" t="s">
        <v>51</v>
      </c>
      <c r="O268">
        <f>(I268*21)/100</f>
      </c>
      <c t="s">
        <v>22</v>
      </c>
    </row>
    <row r="269" spans="1:5" ht="25.5">
      <c r="A269" s="34" t="s">
        <v>52</v>
      </c>
      <c r="E269" s="35" t="s">
        <v>591</v>
      </c>
    </row>
    <row r="270" spans="1:5" ht="12.75">
      <c r="A270" s="36" t="s">
        <v>54</v>
      </c>
      <c r="E270" s="37" t="s">
        <v>1119</v>
      </c>
    </row>
    <row r="271" spans="1:5" ht="51">
      <c r="A271" t="s">
        <v>56</v>
      </c>
      <c r="E271" s="35" t="s">
        <v>593</v>
      </c>
    </row>
    <row r="272" spans="1:16" ht="12.75">
      <c r="A272" s="25" t="s">
        <v>46</v>
      </c>
      <c s="29" t="s">
        <v>577</v>
      </c>
      <c s="29" t="s">
        <v>446</v>
      </c>
      <c s="25" t="s">
        <v>48</v>
      </c>
      <c s="30" t="s">
        <v>447</v>
      </c>
      <c s="31" t="s">
        <v>158</v>
      </c>
      <c s="32">
        <v>48</v>
      </c>
      <c s="33">
        <v>0</v>
      </c>
      <c s="33">
        <f>ROUND(ROUND(H272,2)*ROUND(G272,3),2)</f>
      </c>
      <c s="31" t="s">
        <v>51</v>
      </c>
      <c r="O272">
        <f>(I272*21)/100</f>
      </c>
      <c t="s">
        <v>22</v>
      </c>
    </row>
    <row r="273" spans="1:5" ht="12.75">
      <c r="A273" s="34" t="s">
        <v>52</v>
      </c>
      <c r="E273" s="35" t="s">
        <v>448</v>
      </c>
    </row>
    <row r="274" spans="1:5" ht="12.75">
      <c r="A274" s="36" t="s">
        <v>54</v>
      </c>
      <c r="E274" s="37" t="s">
        <v>1120</v>
      </c>
    </row>
    <row r="275" spans="1:5" ht="63.75">
      <c r="A275" t="s">
        <v>56</v>
      </c>
      <c r="E275" s="35" t="s">
        <v>450</v>
      </c>
    </row>
    <row r="276" spans="1:16" ht="12.75">
      <c r="A276" s="25" t="s">
        <v>46</v>
      </c>
      <c s="29" t="s">
        <v>578</v>
      </c>
      <c s="29" t="s">
        <v>1121</v>
      </c>
      <c s="25" t="s">
        <v>48</v>
      </c>
      <c s="30" t="s">
        <v>1122</v>
      </c>
      <c s="31" t="s">
        <v>60</v>
      </c>
      <c s="32">
        <v>1</v>
      </c>
      <c s="33">
        <v>0</v>
      </c>
      <c s="33">
        <f>ROUND(ROUND(H276,2)*ROUND(G276,3),2)</f>
      </c>
      <c s="31" t="s">
        <v>51</v>
      </c>
      <c r="O276">
        <f>(I276*21)/100</f>
      </c>
      <c t="s">
        <v>22</v>
      </c>
    </row>
    <row r="277" spans="1:5" ht="12.75">
      <c r="A277" s="34" t="s">
        <v>52</v>
      </c>
      <c r="E277" s="35" t="s">
        <v>48</v>
      </c>
    </row>
    <row r="278" spans="1:5" ht="12.75">
      <c r="A278" s="36" t="s">
        <v>54</v>
      </c>
      <c r="E278" s="37" t="s">
        <v>103</v>
      </c>
    </row>
    <row r="279" spans="1:5" ht="63.75">
      <c r="A279" t="s">
        <v>56</v>
      </c>
      <c r="E279" s="35" t="s">
        <v>1123</v>
      </c>
    </row>
    <row r="280" spans="1:16" ht="12.75">
      <c r="A280" s="25" t="s">
        <v>46</v>
      </c>
      <c s="29" t="s">
        <v>583</v>
      </c>
      <c s="29" t="s">
        <v>452</v>
      </c>
      <c s="25" t="s">
        <v>48</v>
      </c>
      <c s="30" t="s">
        <v>453</v>
      </c>
      <c s="31" t="s">
        <v>158</v>
      </c>
      <c s="32">
        <v>749</v>
      </c>
      <c s="33">
        <v>0</v>
      </c>
      <c s="33">
        <f>ROUND(ROUND(H280,2)*ROUND(G280,3),2)</f>
      </c>
      <c s="31" t="s">
        <v>51</v>
      </c>
      <c r="O280">
        <f>(I280*21)/100</f>
      </c>
      <c t="s">
        <v>22</v>
      </c>
    </row>
    <row r="281" spans="1:5" ht="12.75">
      <c r="A281" s="34" t="s">
        <v>52</v>
      </c>
      <c r="E281" s="35" t="s">
        <v>48</v>
      </c>
    </row>
    <row r="282" spans="1:5" ht="25.5">
      <c r="A282" s="36" t="s">
        <v>54</v>
      </c>
      <c r="E282" s="37" t="s">
        <v>1124</v>
      </c>
    </row>
    <row r="283" spans="1:5" ht="25.5">
      <c r="A283" t="s">
        <v>56</v>
      </c>
      <c r="E283" s="35" t="s">
        <v>455</v>
      </c>
    </row>
    <row r="284" spans="1:16" ht="12.75">
      <c r="A284" s="25" t="s">
        <v>46</v>
      </c>
      <c s="29" t="s">
        <v>588</v>
      </c>
      <c s="29" t="s">
        <v>1125</v>
      </c>
      <c s="25" t="s">
        <v>48</v>
      </c>
      <c s="30" t="s">
        <v>1126</v>
      </c>
      <c s="31" t="s">
        <v>158</v>
      </c>
      <c s="32">
        <v>60</v>
      </c>
      <c s="33">
        <v>0</v>
      </c>
      <c s="33">
        <f>ROUND(ROUND(H284,2)*ROUND(G284,3),2)</f>
      </c>
      <c s="31" t="s">
        <v>51</v>
      </c>
      <c r="O284">
        <f>(I284*21)/100</f>
      </c>
      <c t="s">
        <v>22</v>
      </c>
    </row>
    <row r="285" spans="1:5" ht="12.75">
      <c r="A285" s="34" t="s">
        <v>52</v>
      </c>
      <c r="E285" s="35" t="s">
        <v>755</v>
      </c>
    </row>
    <row r="286" spans="1:5" ht="12.75">
      <c r="A286" s="36" t="s">
        <v>54</v>
      </c>
      <c r="E286" s="37" t="s">
        <v>1127</v>
      </c>
    </row>
    <row r="287" spans="1:5" ht="89.25">
      <c r="A287" t="s">
        <v>56</v>
      </c>
      <c r="E287" s="35" t="s">
        <v>757</v>
      </c>
    </row>
    <row r="288" spans="1:16" ht="12.75">
      <c r="A288" s="25" t="s">
        <v>46</v>
      </c>
      <c s="29" t="s">
        <v>594</v>
      </c>
      <c s="29" t="s">
        <v>1128</v>
      </c>
      <c s="25" t="s">
        <v>48</v>
      </c>
      <c s="30" t="s">
        <v>1129</v>
      </c>
      <c s="31" t="s">
        <v>114</v>
      </c>
      <c s="32">
        <v>4</v>
      </c>
      <c s="33">
        <v>0</v>
      </c>
      <c s="33">
        <f>ROUND(ROUND(H288,2)*ROUND(G288,3),2)</f>
      </c>
      <c s="31" t="s">
        <v>51</v>
      </c>
      <c r="O288">
        <f>(I288*21)/100</f>
      </c>
      <c t="s">
        <v>22</v>
      </c>
    </row>
    <row r="289" spans="1:5" ht="12.75">
      <c r="A289" s="34" t="s">
        <v>52</v>
      </c>
      <c r="E289" s="35" t="s">
        <v>115</v>
      </c>
    </row>
    <row r="290" spans="1:5" ht="12.75">
      <c r="A290" s="36" t="s">
        <v>54</v>
      </c>
      <c r="E290" s="37" t="s">
        <v>1130</v>
      </c>
    </row>
    <row r="291" spans="1:5" ht="76.5">
      <c r="A291" t="s">
        <v>56</v>
      </c>
      <c r="E291" s="35" t="s">
        <v>460</v>
      </c>
    </row>
    <row r="292" spans="1:16" ht="12.75">
      <c r="A292" s="25" t="s">
        <v>46</v>
      </c>
      <c s="29" t="s">
        <v>600</v>
      </c>
      <c s="29" t="s">
        <v>457</v>
      </c>
      <c s="25" t="s">
        <v>48</v>
      </c>
      <c s="30" t="s">
        <v>458</v>
      </c>
      <c s="31" t="s">
        <v>114</v>
      </c>
      <c s="32">
        <v>25.5</v>
      </c>
      <c s="33">
        <v>0</v>
      </c>
      <c s="33">
        <f>ROUND(ROUND(H292,2)*ROUND(G292,3),2)</f>
      </c>
      <c s="31" t="s">
        <v>51</v>
      </c>
      <c r="O292">
        <f>(I292*21)/100</f>
      </c>
      <c t="s">
        <v>22</v>
      </c>
    </row>
    <row r="293" spans="1:5" ht="12.75">
      <c r="A293" s="34" t="s">
        <v>52</v>
      </c>
      <c r="E293" s="35" t="s">
        <v>115</v>
      </c>
    </row>
    <row r="294" spans="1:5" ht="12.75">
      <c r="A294" s="36" t="s">
        <v>54</v>
      </c>
      <c r="E294" s="37" t="s">
        <v>1131</v>
      </c>
    </row>
    <row r="295" spans="1:5" ht="76.5">
      <c r="A295" t="s">
        <v>56</v>
      </c>
      <c r="E295" s="35" t="s">
        <v>460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0+O8+O29+O118+O131+O144+O225+O230+O235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1132</v>
      </c>
      <c s="38">
        <f>0+I8+I29+I118+I131+I144+I225+I230+I235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1132</v>
      </c>
      <c s="6"/>
      <c s="18" t="s">
        <v>1133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</f>
      </c>
      <c>
        <f>0+O9+O13+O17+O21+O25</f>
      </c>
    </row>
    <row r="9" spans="1:16" ht="12.75">
      <c r="A9" s="25" t="s">
        <v>46</v>
      </c>
      <c s="29" t="s">
        <v>28</v>
      </c>
      <c s="29" t="s">
        <v>86</v>
      </c>
      <c s="25" t="s">
        <v>48</v>
      </c>
      <c s="30" t="s">
        <v>202</v>
      </c>
      <c s="31" t="s">
        <v>89</v>
      </c>
      <c s="32">
        <v>7.277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63.75">
      <c r="A11" s="36" t="s">
        <v>54</v>
      </c>
      <c r="E11" s="37" t="s">
        <v>1134</v>
      </c>
    </row>
    <row r="12" spans="1:5" ht="25.5">
      <c r="A12" t="s">
        <v>56</v>
      </c>
      <c r="E12" s="35" t="s">
        <v>204</v>
      </c>
    </row>
    <row r="13" spans="1:16" ht="25.5">
      <c r="A13" s="25" t="s">
        <v>46</v>
      </c>
      <c s="29" t="s">
        <v>22</v>
      </c>
      <c s="29" t="s">
        <v>86</v>
      </c>
      <c s="25" t="s">
        <v>87</v>
      </c>
      <c s="30" t="s">
        <v>88</v>
      </c>
      <c s="31" t="s">
        <v>89</v>
      </c>
      <c s="32">
        <v>114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63.75">
      <c r="A15" s="36" t="s">
        <v>54</v>
      </c>
      <c r="E15" s="37" t="s">
        <v>1135</v>
      </c>
    </row>
    <row r="16" spans="1:5" ht="89.25">
      <c r="A16" t="s">
        <v>56</v>
      </c>
      <c r="E16" s="35" t="s">
        <v>91</v>
      </c>
    </row>
    <row r="17" spans="1:16" ht="25.5">
      <c r="A17" s="25" t="s">
        <v>46</v>
      </c>
      <c s="29" t="s">
        <v>21</v>
      </c>
      <c s="29" t="s">
        <v>92</v>
      </c>
      <c s="25" t="s">
        <v>87</v>
      </c>
      <c s="30" t="s">
        <v>88</v>
      </c>
      <c s="31" t="s">
        <v>89</v>
      </c>
      <c s="32">
        <v>3771.61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93</v>
      </c>
    </row>
    <row r="19" spans="1:5" ht="127.5">
      <c r="A19" s="36" t="s">
        <v>54</v>
      </c>
      <c r="E19" s="37" t="s">
        <v>1136</v>
      </c>
    </row>
    <row r="20" spans="1:5" ht="89.25">
      <c r="A20" t="s">
        <v>56</v>
      </c>
      <c r="E20" s="35" t="s">
        <v>91</v>
      </c>
    </row>
    <row r="21" spans="1:16" ht="12.75">
      <c r="A21" s="25" t="s">
        <v>46</v>
      </c>
      <c s="29" t="s">
        <v>32</v>
      </c>
      <c s="29" t="s">
        <v>207</v>
      </c>
      <c s="25" t="s">
        <v>48</v>
      </c>
      <c s="30" t="s">
        <v>208</v>
      </c>
      <c s="31" t="s">
        <v>89</v>
      </c>
      <c s="32">
        <v>0.008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48</v>
      </c>
    </row>
    <row r="23" spans="1:5" ht="12.75">
      <c r="A23" s="36" t="s">
        <v>54</v>
      </c>
      <c r="E23" s="37" t="s">
        <v>1137</v>
      </c>
    </row>
    <row r="24" spans="1:5" ht="140.25">
      <c r="A24" t="s">
        <v>56</v>
      </c>
      <c r="E24" s="35" t="s">
        <v>98</v>
      </c>
    </row>
    <row r="25" spans="1:16" ht="25.5">
      <c r="A25" s="25" t="s">
        <v>46</v>
      </c>
      <c s="29" t="s">
        <v>34</v>
      </c>
      <c s="29" t="s">
        <v>210</v>
      </c>
      <c s="25" t="s">
        <v>211</v>
      </c>
      <c s="30" t="s">
        <v>212</v>
      </c>
      <c s="31" t="s">
        <v>89</v>
      </c>
      <c s="32">
        <v>36.04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38.25">
      <c r="A27" s="36" t="s">
        <v>54</v>
      </c>
      <c r="E27" s="37" t="s">
        <v>1138</v>
      </c>
    </row>
    <row r="28" spans="1:5" ht="140.25">
      <c r="A28" t="s">
        <v>56</v>
      </c>
      <c r="E28" s="35" t="s">
        <v>98</v>
      </c>
    </row>
    <row r="29" spans="1:18" ht="12.75" customHeight="1">
      <c r="A29" s="6" t="s">
        <v>44</v>
      </c>
      <c s="6"/>
      <c s="40" t="s">
        <v>28</v>
      </c>
      <c s="6"/>
      <c s="27" t="s">
        <v>45</v>
      </c>
      <c s="6"/>
      <c s="6"/>
      <c s="6"/>
      <c s="41">
        <f>0+Q29</f>
      </c>
      <c s="6"/>
      <c r="O29">
        <f>0+R29</f>
      </c>
      <c r="Q29">
        <f>0+I30+I34+I38+I42+I46+I50+I54+I58+I62+I66+I70+I74+I78+I82+I86+I90+I94+I98+I102+I106+I110+I114</f>
      </c>
      <c>
        <f>0+O30+O34+O38+O42+O46+O50+O54+O58+O62+O66+O70+O74+O78+O82+O86+O90+O94+O98+O102+O106+O110+O114</f>
      </c>
    </row>
    <row r="30" spans="1:16" ht="12.75">
      <c r="A30" s="25" t="s">
        <v>46</v>
      </c>
      <c s="29" t="s">
        <v>36</v>
      </c>
      <c s="29" t="s">
        <v>47</v>
      </c>
      <c s="25" t="s">
        <v>48</v>
      </c>
      <c s="30" t="s">
        <v>49</v>
      </c>
      <c s="31" t="s">
        <v>50</v>
      </c>
      <c s="32">
        <v>40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51">
      <c r="A31" s="34" t="s">
        <v>52</v>
      </c>
      <c r="E31" s="35" t="s">
        <v>53</v>
      </c>
    </row>
    <row r="32" spans="1:5" ht="25.5">
      <c r="A32" s="36" t="s">
        <v>54</v>
      </c>
      <c r="E32" s="37" t="s">
        <v>1139</v>
      </c>
    </row>
    <row r="33" spans="1:5" ht="38.25">
      <c r="A33" t="s">
        <v>56</v>
      </c>
      <c r="E33" s="35" t="s">
        <v>57</v>
      </c>
    </row>
    <row r="34" spans="1:16" ht="12.75">
      <c r="A34" s="25" t="s">
        <v>46</v>
      </c>
      <c s="29" t="s">
        <v>77</v>
      </c>
      <c s="29" t="s">
        <v>217</v>
      </c>
      <c s="25" t="s">
        <v>48</v>
      </c>
      <c s="30" t="s">
        <v>218</v>
      </c>
      <c s="31" t="s">
        <v>114</v>
      </c>
      <c s="32">
        <v>3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12.75">
      <c r="A35" s="34" t="s">
        <v>52</v>
      </c>
      <c r="E35" s="35" t="s">
        <v>219</v>
      </c>
    </row>
    <row r="36" spans="1:5" ht="25.5">
      <c r="A36" s="36" t="s">
        <v>54</v>
      </c>
      <c r="E36" s="37" t="s">
        <v>1140</v>
      </c>
    </row>
    <row r="37" spans="1:5" ht="63.75">
      <c r="A37" t="s">
        <v>56</v>
      </c>
      <c r="E37" s="35" t="s">
        <v>117</v>
      </c>
    </row>
    <row r="38" spans="1:16" ht="25.5">
      <c r="A38" s="25" t="s">
        <v>46</v>
      </c>
      <c s="29" t="s">
        <v>118</v>
      </c>
      <c s="29" t="s">
        <v>221</v>
      </c>
      <c s="25" t="s">
        <v>48</v>
      </c>
      <c s="30" t="s">
        <v>222</v>
      </c>
      <c s="31" t="s">
        <v>114</v>
      </c>
      <c s="32">
        <v>242.725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115</v>
      </c>
    </row>
    <row r="40" spans="1:5" ht="12.75">
      <c r="A40" s="36" t="s">
        <v>54</v>
      </c>
      <c r="E40" s="37" t="s">
        <v>1141</v>
      </c>
    </row>
    <row r="41" spans="1:5" ht="63.75">
      <c r="A41" t="s">
        <v>56</v>
      </c>
      <c r="E41" s="35" t="s">
        <v>117</v>
      </c>
    </row>
    <row r="42" spans="1:16" ht="12.75">
      <c r="A42" s="25" t="s">
        <v>46</v>
      </c>
      <c s="29" t="s">
        <v>39</v>
      </c>
      <c s="29" t="s">
        <v>1067</v>
      </c>
      <c s="25" t="s">
        <v>48</v>
      </c>
      <c s="30" t="s">
        <v>1068</v>
      </c>
      <c s="31" t="s">
        <v>114</v>
      </c>
      <c s="32">
        <v>26.64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51">
      <c r="A43" s="34" t="s">
        <v>52</v>
      </c>
      <c r="E43" s="35" t="s">
        <v>159</v>
      </c>
    </row>
    <row r="44" spans="1:5" ht="12.75">
      <c r="A44" s="36" t="s">
        <v>54</v>
      </c>
      <c r="E44" s="37" t="s">
        <v>1142</v>
      </c>
    </row>
    <row r="45" spans="1:5" ht="63.75">
      <c r="A45" t="s">
        <v>56</v>
      </c>
      <c r="E45" s="35" t="s">
        <v>117</v>
      </c>
    </row>
    <row r="46" spans="1:16" ht="12.75">
      <c r="A46" s="25" t="s">
        <v>46</v>
      </c>
      <c s="29" t="s">
        <v>41</v>
      </c>
      <c s="29" t="s">
        <v>119</v>
      </c>
      <c s="25" t="s">
        <v>228</v>
      </c>
      <c s="30" t="s">
        <v>120</v>
      </c>
      <c s="31" t="s">
        <v>114</v>
      </c>
      <c s="32">
        <v>925.772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38.25">
      <c r="A47" s="34" t="s">
        <v>52</v>
      </c>
      <c r="E47" s="35" t="s">
        <v>121</v>
      </c>
    </row>
    <row r="48" spans="1:5" ht="165.75">
      <c r="A48" s="36" t="s">
        <v>54</v>
      </c>
      <c r="E48" s="37" t="s">
        <v>1143</v>
      </c>
    </row>
    <row r="49" spans="1:5" ht="63.75">
      <c r="A49" t="s">
        <v>56</v>
      </c>
      <c r="E49" s="35" t="s">
        <v>117</v>
      </c>
    </row>
    <row r="50" spans="1:16" ht="12.75">
      <c r="A50" s="25" t="s">
        <v>46</v>
      </c>
      <c s="29" t="s">
        <v>43</v>
      </c>
      <c s="29" t="s">
        <v>119</v>
      </c>
      <c s="25" t="s">
        <v>230</v>
      </c>
      <c s="30" t="s">
        <v>120</v>
      </c>
      <c s="31" t="s">
        <v>114</v>
      </c>
      <c s="32">
        <v>14.625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51">
      <c r="A51" s="34" t="s">
        <v>52</v>
      </c>
      <c r="E51" s="35" t="s">
        <v>231</v>
      </c>
    </row>
    <row r="52" spans="1:5" ht="12.75">
      <c r="A52" s="36" t="s">
        <v>54</v>
      </c>
      <c r="E52" s="37" t="s">
        <v>1144</v>
      </c>
    </row>
    <row r="53" spans="1:5" ht="89.25">
      <c r="A53" t="s">
        <v>56</v>
      </c>
      <c r="E53" s="35" t="s">
        <v>233</v>
      </c>
    </row>
    <row r="54" spans="1:16" ht="12.75">
      <c r="A54" s="25" t="s">
        <v>46</v>
      </c>
      <c s="29" t="s">
        <v>138</v>
      </c>
      <c s="29" t="s">
        <v>234</v>
      </c>
      <c s="25" t="s">
        <v>48</v>
      </c>
      <c s="30" t="s">
        <v>235</v>
      </c>
      <c s="31" t="s">
        <v>114</v>
      </c>
      <c s="32">
        <v>184.9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12.75">
      <c r="A55" s="34" t="s">
        <v>52</v>
      </c>
      <c r="E55" s="35" t="s">
        <v>236</v>
      </c>
    </row>
    <row r="56" spans="1:5" ht="12.75">
      <c r="A56" s="36" t="s">
        <v>54</v>
      </c>
      <c r="E56" s="37" t="s">
        <v>1145</v>
      </c>
    </row>
    <row r="57" spans="1:5" ht="38.25">
      <c r="A57" t="s">
        <v>56</v>
      </c>
      <c r="E57" s="35" t="s">
        <v>238</v>
      </c>
    </row>
    <row r="58" spans="1:16" ht="12.75">
      <c r="A58" s="25" t="s">
        <v>46</v>
      </c>
      <c s="29" t="s">
        <v>144</v>
      </c>
      <c s="29" t="s">
        <v>239</v>
      </c>
      <c s="25" t="s">
        <v>48</v>
      </c>
      <c s="30" t="s">
        <v>240</v>
      </c>
      <c s="31" t="s">
        <v>114</v>
      </c>
      <c s="32">
        <v>1424.1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51">
      <c r="A59" s="34" t="s">
        <v>52</v>
      </c>
      <c r="E59" s="35" t="s">
        <v>241</v>
      </c>
    </row>
    <row r="60" spans="1:5" ht="63.75">
      <c r="A60" s="36" t="s">
        <v>54</v>
      </c>
      <c r="E60" s="37" t="s">
        <v>1146</v>
      </c>
    </row>
    <row r="61" spans="1:5" ht="369.75">
      <c r="A61" t="s">
        <v>56</v>
      </c>
      <c r="E61" s="35" t="s">
        <v>243</v>
      </c>
    </row>
    <row r="62" spans="1:16" ht="12.75">
      <c r="A62" s="25" t="s">
        <v>46</v>
      </c>
      <c s="29" t="s">
        <v>149</v>
      </c>
      <c s="29" t="s">
        <v>123</v>
      </c>
      <c s="25" t="s">
        <v>48</v>
      </c>
      <c s="30" t="s">
        <v>124</v>
      </c>
      <c s="31" t="s">
        <v>114</v>
      </c>
      <c s="32">
        <v>184.9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25.5">
      <c r="A63" s="34" t="s">
        <v>52</v>
      </c>
      <c r="E63" s="35" t="s">
        <v>244</v>
      </c>
    </row>
    <row r="64" spans="1:5" ht="12.75">
      <c r="A64" s="36" t="s">
        <v>54</v>
      </c>
      <c r="E64" s="37" t="s">
        <v>1147</v>
      </c>
    </row>
    <row r="65" spans="1:5" ht="306">
      <c r="A65" t="s">
        <v>56</v>
      </c>
      <c r="E65" s="35" t="s">
        <v>246</v>
      </c>
    </row>
    <row r="66" spans="1:16" ht="12.75">
      <c r="A66" s="25" t="s">
        <v>46</v>
      </c>
      <c s="29" t="s">
        <v>155</v>
      </c>
      <c s="29" t="s">
        <v>247</v>
      </c>
      <c s="25" t="s">
        <v>48</v>
      </c>
      <c s="30" t="s">
        <v>248</v>
      </c>
      <c s="31" t="s">
        <v>158</v>
      </c>
      <c s="32">
        <v>881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12.75">
      <c r="A67" s="34" t="s">
        <v>52</v>
      </c>
      <c r="E67" s="35" t="s">
        <v>249</v>
      </c>
    </row>
    <row r="68" spans="1:5" ht="25.5">
      <c r="A68" s="36" t="s">
        <v>54</v>
      </c>
      <c r="E68" s="37" t="s">
        <v>1148</v>
      </c>
    </row>
    <row r="69" spans="1:5" ht="63.75">
      <c r="A69" t="s">
        <v>56</v>
      </c>
      <c r="E69" s="35" t="s">
        <v>251</v>
      </c>
    </row>
    <row r="70" spans="1:16" ht="12.75">
      <c r="A70" s="25" t="s">
        <v>46</v>
      </c>
      <c s="29" t="s">
        <v>162</v>
      </c>
      <c s="29" t="s">
        <v>700</v>
      </c>
      <c s="25" t="s">
        <v>48</v>
      </c>
      <c s="30" t="s">
        <v>701</v>
      </c>
      <c s="31" t="s">
        <v>114</v>
      </c>
      <c s="32">
        <v>4</v>
      </c>
      <c s="33">
        <v>0</v>
      </c>
      <c s="33">
        <f>ROUND(ROUND(H70,2)*ROUND(G70,3),2)</f>
      </c>
      <c s="31" t="s">
        <v>51</v>
      </c>
      <c r="O70">
        <f>(I70*21)/100</f>
      </c>
      <c t="s">
        <v>22</v>
      </c>
    </row>
    <row r="71" spans="1:5" ht="12.75">
      <c r="A71" s="34" t="s">
        <v>52</v>
      </c>
      <c r="E71" s="35" t="s">
        <v>249</v>
      </c>
    </row>
    <row r="72" spans="1:5" ht="12.75">
      <c r="A72" s="36" t="s">
        <v>54</v>
      </c>
      <c r="E72" s="37" t="s">
        <v>434</v>
      </c>
    </row>
    <row r="73" spans="1:5" ht="63.75">
      <c r="A73" t="s">
        <v>56</v>
      </c>
      <c r="E73" s="35" t="s">
        <v>251</v>
      </c>
    </row>
    <row r="74" spans="1:16" ht="12.75">
      <c r="A74" s="25" t="s">
        <v>46</v>
      </c>
      <c s="29" t="s">
        <v>166</v>
      </c>
      <c s="29" t="s">
        <v>128</v>
      </c>
      <c s="25" t="s">
        <v>48</v>
      </c>
      <c s="30" t="s">
        <v>129</v>
      </c>
      <c s="31" t="s">
        <v>114</v>
      </c>
      <c s="32">
        <v>3.375</v>
      </c>
      <c s="33">
        <v>0</v>
      </c>
      <c s="33">
        <f>ROUND(ROUND(H74,2)*ROUND(G74,3),2)</f>
      </c>
      <c s="31" t="s">
        <v>51</v>
      </c>
      <c r="O74">
        <f>(I74*21)/100</f>
      </c>
      <c t="s">
        <v>22</v>
      </c>
    </row>
    <row r="75" spans="1:5" ht="12.75">
      <c r="A75" s="34" t="s">
        <v>52</v>
      </c>
      <c r="E75" s="35" t="s">
        <v>130</v>
      </c>
    </row>
    <row r="76" spans="1:5" ht="25.5">
      <c r="A76" s="36" t="s">
        <v>54</v>
      </c>
      <c r="E76" s="37" t="s">
        <v>1149</v>
      </c>
    </row>
    <row r="77" spans="1:5" ht="318.75">
      <c r="A77" t="s">
        <v>56</v>
      </c>
      <c r="E77" s="35" t="s">
        <v>704</v>
      </c>
    </row>
    <row r="78" spans="1:16" ht="12.75">
      <c r="A78" s="25" t="s">
        <v>46</v>
      </c>
      <c s="29" t="s">
        <v>171</v>
      </c>
      <c s="29" t="s">
        <v>255</v>
      </c>
      <c s="25" t="s">
        <v>48</v>
      </c>
      <c s="30" t="s">
        <v>256</v>
      </c>
      <c s="31" t="s">
        <v>158</v>
      </c>
      <c s="32">
        <v>42</v>
      </c>
      <c s="33">
        <v>0</v>
      </c>
      <c s="33">
        <f>ROUND(ROUND(H78,2)*ROUND(G78,3),2)</f>
      </c>
      <c s="31" t="s">
        <v>51</v>
      </c>
      <c r="O78">
        <f>(I78*21)/100</f>
      </c>
      <c t="s">
        <v>22</v>
      </c>
    </row>
    <row r="79" spans="1:5" ht="12.75">
      <c r="A79" s="34" t="s">
        <v>52</v>
      </c>
      <c r="E79" s="35" t="s">
        <v>48</v>
      </c>
    </row>
    <row r="80" spans="1:5" ht="25.5">
      <c r="A80" s="36" t="s">
        <v>54</v>
      </c>
      <c r="E80" s="37" t="s">
        <v>1150</v>
      </c>
    </row>
    <row r="81" spans="1:5" ht="25.5">
      <c r="A81" t="s">
        <v>56</v>
      </c>
      <c r="E81" s="35" t="s">
        <v>258</v>
      </c>
    </row>
    <row r="82" spans="1:16" ht="12.75">
      <c r="A82" s="25" t="s">
        <v>46</v>
      </c>
      <c s="29" t="s">
        <v>174</v>
      </c>
      <c s="29" t="s">
        <v>133</v>
      </c>
      <c s="25" t="s">
        <v>48</v>
      </c>
      <c s="30" t="s">
        <v>134</v>
      </c>
      <c s="31" t="s">
        <v>114</v>
      </c>
      <c s="32">
        <v>1894.275</v>
      </c>
      <c s="33">
        <v>0</v>
      </c>
      <c s="33">
        <f>ROUND(ROUND(H82,2)*ROUND(G82,3),2)</f>
      </c>
      <c s="31" t="s">
        <v>51</v>
      </c>
      <c r="O82">
        <f>(I82*21)/100</f>
      </c>
      <c t="s">
        <v>22</v>
      </c>
    </row>
    <row r="83" spans="1:5" ht="12.75">
      <c r="A83" s="34" t="s">
        <v>52</v>
      </c>
      <c r="E83" s="35" t="s">
        <v>48</v>
      </c>
    </row>
    <row r="84" spans="1:5" ht="102">
      <c r="A84" s="36" t="s">
        <v>54</v>
      </c>
      <c r="E84" s="37" t="s">
        <v>1151</v>
      </c>
    </row>
    <row r="85" spans="1:5" ht="191.25">
      <c r="A85" t="s">
        <v>56</v>
      </c>
      <c r="E85" s="35" t="s">
        <v>136</v>
      </c>
    </row>
    <row r="86" spans="1:16" ht="12.75">
      <c r="A86" s="25" t="s">
        <v>46</v>
      </c>
      <c s="29" t="s">
        <v>177</v>
      </c>
      <c s="29" t="s">
        <v>270</v>
      </c>
      <c s="25" t="s">
        <v>48</v>
      </c>
      <c s="30" t="s">
        <v>271</v>
      </c>
      <c s="31" t="s">
        <v>114</v>
      </c>
      <c s="32">
        <v>89.5</v>
      </c>
      <c s="33">
        <v>0</v>
      </c>
      <c s="33">
        <f>ROUND(ROUND(H86,2)*ROUND(G86,3),2)</f>
      </c>
      <c s="31" t="s">
        <v>51</v>
      </c>
      <c r="O86">
        <f>(I86*21)/100</f>
      </c>
      <c t="s">
        <v>22</v>
      </c>
    </row>
    <row r="87" spans="1:5" ht="51">
      <c r="A87" s="34" t="s">
        <v>52</v>
      </c>
      <c r="E87" s="35" t="s">
        <v>272</v>
      </c>
    </row>
    <row r="88" spans="1:5" ht="12.75">
      <c r="A88" s="36" t="s">
        <v>54</v>
      </c>
      <c r="E88" s="37" t="s">
        <v>1152</v>
      </c>
    </row>
    <row r="89" spans="1:5" ht="242.25">
      <c r="A89" t="s">
        <v>56</v>
      </c>
      <c r="E89" s="35" t="s">
        <v>274</v>
      </c>
    </row>
    <row r="90" spans="1:16" ht="12.75">
      <c r="A90" s="25" t="s">
        <v>46</v>
      </c>
      <c s="29" t="s">
        <v>182</v>
      </c>
      <c s="29" t="s">
        <v>275</v>
      </c>
      <c s="25" t="s">
        <v>48</v>
      </c>
      <c s="30" t="s">
        <v>276</v>
      </c>
      <c s="31" t="s">
        <v>114</v>
      </c>
      <c s="32">
        <v>99.4</v>
      </c>
      <c s="33">
        <v>0</v>
      </c>
      <c s="33">
        <f>ROUND(ROUND(H90,2)*ROUND(G90,3),2)</f>
      </c>
      <c s="31" t="s">
        <v>51</v>
      </c>
      <c r="O90">
        <f>(I90*21)/100</f>
      </c>
      <c t="s">
        <v>22</v>
      </c>
    </row>
    <row r="91" spans="1:5" ht="51">
      <c r="A91" s="34" t="s">
        <v>52</v>
      </c>
      <c r="E91" s="35" t="s">
        <v>277</v>
      </c>
    </row>
    <row r="92" spans="1:5" ht="12.75">
      <c r="A92" s="36" t="s">
        <v>54</v>
      </c>
      <c r="E92" s="37" t="s">
        <v>1153</v>
      </c>
    </row>
    <row r="93" spans="1:5" ht="229.5">
      <c r="A93" t="s">
        <v>56</v>
      </c>
      <c r="E93" s="35" t="s">
        <v>279</v>
      </c>
    </row>
    <row r="94" spans="1:16" ht="12.75">
      <c r="A94" s="25" t="s">
        <v>46</v>
      </c>
      <c s="29" t="s">
        <v>187</v>
      </c>
      <c s="29" t="s">
        <v>280</v>
      </c>
      <c s="25" t="s">
        <v>211</v>
      </c>
      <c s="30" t="s">
        <v>281</v>
      </c>
      <c s="31" t="s">
        <v>114</v>
      </c>
      <c s="32">
        <v>33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12.75">
      <c r="A95" s="34" t="s">
        <v>52</v>
      </c>
      <c r="E95" s="35" t="s">
        <v>48</v>
      </c>
    </row>
    <row r="96" spans="1:5" ht="12.75">
      <c r="A96" s="36" t="s">
        <v>54</v>
      </c>
      <c r="E96" s="37" t="s">
        <v>1154</v>
      </c>
    </row>
    <row r="97" spans="1:5" ht="331.5">
      <c r="A97" t="s">
        <v>56</v>
      </c>
      <c r="E97" s="35" t="s">
        <v>283</v>
      </c>
    </row>
    <row r="98" spans="1:16" ht="12.75">
      <c r="A98" s="25" t="s">
        <v>46</v>
      </c>
      <c s="29" t="s">
        <v>192</v>
      </c>
      <c s="29" t="s">
        <v>285</v>
      </c>
      <c s="25" t="s">
        <v>48</v>
      </c>
      <c s="30" t="s">
        <v>286</v>
      </c>
      <c s="31" t="s">
        <v>50</v>
      </c>
      <c s="32">
        <v>1541</v>
      </c>
      <c s="33">
        <v>0</v>
      </c>
      <c s="33">
        <f>ROUND(ROUND(H98,2)*ROUND(G98,3),2)</f>
      </c>
      <c s="31" t="s">
        <v>51</v>
      </c>
      <c r="O98">
        <f>(I98*21)/100</f>
      </c>
      <c t="s">
        <v>22</v>
      </c>
    </row>
    <row r="99" spans="1:5" ht="12.75">
      <c r="A99" s="34" t="s">
        <v>52</v>
      </c>
      <c r="E99" s="35" t="s">
        <v>48</v>
      </c>
    </row>
    <row r="100" spans="1:5" ht="12.75">
      <c r="A100" s="36" t="s">
        <v>54</v>
      </c>
      <c r="E100" s="37" t="s">
        <v>1155</v>
      </c>
    </row>
    <row r="101" spans="1:5" ht="25.5">
      <c r="A101" t="s">
        <v>56</v>
      </c>
      <c r="E101" s="35" t="s">
        <v>288</v>
      </c>
    </row>
    <row r="102" spans="1:16" ht="12.75">
      <c r="A102" s="25" t="s">
        <v>46</v>
      </c>
      <c s="29" t="s">
        <v>196</v>
      </c>
      <c s="29" t="s">
        <v>290</v>
      </c>
      <c s="25" t="s">
        <v>48</v>
      </c>
      <c s="30" t="s">
        <v>291</v>
      </c>
      <c s="31" t="s">
        <v>50</v>
      </c>
      <c s="32">
        <v>1849</v>
      </c>
      <c s="33">
        <v>0</v>
      </c>
      <c s="33">
        <f>ROUND(ROUND(H102,2)*ROUND(G102,3),2)</f>
      </c>
      <c s="31" t="s">
        <v>51</v>
      </c>
      <c r="O102">
        <f>(I102*21)/100</f>
      </c>
      <c t="s">
        <v>22</v>
      </c>
    </row>
    <row r="103" spans="1:5" ht="12.75">
      <c r="A103" s="34" t="s">
        <v>52</v>
      </c>
      <c r="E103" s="35" t="s">
        <v>48</v>
      </c>
    </row>
    <row r="104" spans="1:5" ht="25.5">
      <c r="A104" s="36" t="s">
        <v>54</v>
      </c>
      <c r="E104" s="37" t="s">
        <v>1156</v>
      </c>
    </row>
    <row r="105" spans="1:5" ht="12.75">
      <c r="A105" t="s">
        <v>56</v>
      </c>
      <c r="E105" s="35" t="s">
        <v>293</v>
      </c>
    </row>
    <row r="106" spans="1:16" ht="12.75">
      <c r="A106" s="25" t="s">
        <v>46</v>
      </c>
      <c s="29" t="s">
        <v>284</v>
      </c>
      <c s="29" t="s">
        <v>295</v>
      </c>
      <c s="25" t="s">
        <v>48</v>
      </c>
      <c s="30" t="s">
        <v>296</v>
      </c>
      <c s="31" t="s">
        <v>50</v>
      </c>
      <c s="32">
        <v>1849</v>
      </c>
      <c s="33">
        <v>0</v>
      </c>
      <c s="33">
        <f>ROUND(ROUND(H106,2)*ROUND(G106,3),2)</f>
      </c>
      <c s="31" t="s">
        <v>51</v>
      </c>
      <c r="O106">
        <f>(I106*21)/100</f>
      </c>
      <c t="s">
        <v>22</v>
      </c>
    </row>
    <row r="107" spans="1:5" ht="12.75">
      <c r="A107" s="34" t="s">
        <v>52</v>
      </c>
      <c r="E107" s="35" t="s">
        <v>297</v>
      </c>
    </row>
    <row r="108" spans="1:5" ht="12.75">
      <c r="A108" s="36" t="s">
        <v>54</v>
      </c>
      <c r="E108" s="37" t="s">
        <v>1157</v>
      </c>
    </row>
    <row r="109" spans="1:5" ht="38.25">
      <c r="A109" t="s">
        <v>56</v>
      </c>
      <c r="E109" s="35" t="s">
        <v>299</v>
      </c>
    </row>
    <row r="110" spans="1:16" ht="12.75">
      <c r="A110" s="25" t="s">
        <v>46</v>
      </c>
      <c s="29" t="s">
        <v>289</v>
      </c>
      <c s="29" t="s">
        <v>301</v>
      </c>
      <c s="25" t="s">
        <v>211</v>
      </c>
      <c s="30" t="s">
        <v>302</v>
      </c>
      <c s="31" t="s">
        <v>50</v>
      </c>
      <c s="32">
        <v>1849</v>
      </c>
      <c s="33">
        <v>0</v>
      </c>
      <c s="33">
        <f>ROUND(ROUND(H110,2)*ROUND(G110,3),2)</f>
      </c>
      <c s="31" t="s">
        <v>51</v>
      </c>
      <c r="O110">
        <f>(I110*21)/100</f>
      </c>
      <c t="s">
        <v>22</v>
      </c>
    </row>
    <row r="111" spans="1:5" ht="12.75">
      <c r="A111" s="34" t="s">
        <v>52</v>
      </c>
      <c r="E111" s="35" t="s">
        <v>48</v>
      </c>
    </row>
    <row r="112" spans="1:5" ht="12.75">
      <c r="A112" s="36" t="s">
        <v>54</v>
      </c>
      <c r="E112" s="37" t="s">
        <v>1157</v>
      </c>
    </row>
    <row r="113" spans="1:5" ht="63.75">
      <c r="A113" t="s">
        <v>56</v>
      </c>
      <c r="E113" s="35" t="s">
        <v>303</v>
      </c>
    </row>
    <row r="114" spans="1:16" ht="12.75">
      <c r="A114" s="25" t="s">
        <v>46</v>
      </c>
      <c s="29" t="s">
        <v>294</v>
      </c>
      <c s="29" t="s">
        <v>305</v>
      </c>
      <c s="25" t="s">
        <v>48</v>
      </c>
      <c s="30" t="s">
        <v>306</v>
      </c>
      <c s="31" t="s">
        <v>50</v>
      </c>
      <c s="32">
        <v>1849</v>
      </c>
      <c s="33">
        <v>0</v>
      </c>
      <c s="33">
        <f>ROUND(ROUND(H114,2)*ROUND(G114,3),2)</f>
      </c>
      <c s="31" t="s">
        <v>51</v>
      </c>
      <c r="O114">
        <f>(I114*21)/100</f>
      </c>
      <c t="s">
        <v>22</v>
      </c>
    </row>
    <row r="115" spans="1:5" ht="12.75">
      <c r="A115" s="34" t="s">
        <v>52</v>
      </c>
      <c r="E115" s="35" t="s">
        <v>48</v>
      </c>
    </row>
    <row r="116" spans="1:5" ht="12.75">
      <c r="A116" s="36" t="s">
        <v>54</v>
      </c>
      <c r="E116" s="37" t="s">
        <v>1158</v>
      </c>
    </row>
    <row r="117" spans="1:5" ht="38.25">
      <c r="A117" t="s">
        <v>56</v>
      </c>
      <c r="E117" s="35" t="s">
        <v>308</v>
      </c>
    </row>
    <row r="118" spans="1:18" ht="12.75" customHeight="1">
      <c r="A118" s="6" t="s">
        <v>44</v>
      </c>
      <c s="6"/>
      <c s="40" t="s">
        <v>22</v>
      </c>
      <c s="6"/>
      <c s="27" t="s">
        <v>137</v>
      </c>
      <c s="6"/>
      <c s="6"/>
      <c s="6"/>
      <c s="41">
        <f>0+Q118</f>
      </c>
      <c s="6"/>
      <c r="O118">
        <f>0+R118</f>
      </c>
      <c r="Q118">
        <f>0+I119+I123+I127</f>
      </c>
      <c>
        <f>0+O119+O123+O127</f>
      </c>
    </row>
    <row r="119" spans="1:16" ht="12.75">
      <c r="A119" s="25" t="s">
        <v>46</v>
      </c>
      <c s="29" t="s">
        <v>300</v>
      </c>
      <c s="29" t="s">
        <v>495</v>
      </c>
      <c s="25" t="s">
        <v>48</v>
      </c>
      <c s="30" t="s">
        <v>496</v>
      </c>
      <c s="31" t="s">
        <v>158</v>
      </c>
      <c s="32">
        <v>80</v>
      </c>
      <c s="33">
        <v>0</v>
      </c>
      <c s="33">
        <f>ROUND(ROUND(H119,2)*ROUND(G119,3),2)</f>
      </c>
      <c s="31" t="s">
        <v>51</v>
      </c>
      <c r="O119">
        <f>(I119*21)/100</f>
      </c>
      <c t="s">
        <v>22</v>
      </c>
    </row>
    <row r="120" spans="1:5" ht="38.25">
      <c r="A120" s="34" t="s">
        <v>52</v>
      </c>
      <c r="E120" s="35" t="s">
        <v>1159</v>
      </c>
    </row>
    <row r="121" spans="1:5" ht="12.75">
      <c r="A121" s="36" t="s">
        <v>54</v>
      </c>
      <c r="E121" s="37" t="s">
        <v>1160</v>
      </c>
    </row>
    <row r="122" spans="1:5" ht="165.75">
      <c r="A122" t="s">
        <v>56</v>
      </c>
      <c r="E122" s="35" t="s">
        <v>499</v>
      </c>
    </row>
    <row r="123" spans="1:16" ht="12.75">
      <c r="A123" s="25" t="s">
        <v>46</v>
      </c>
      <c s="29" t="s">
        <v>304</v>
      </c>
      <c s="29" t="s">
        <v>500</v>
      </c>
      <c s="25" t="s">
        <v>48</v>
      </c>
      <c s="30" t="s">
        <v>501</v>
      </c>
      <c s="31" t="s">
        <v>50</v>
      </c>
      <c s="32">
        <v>1494.78</v>
      </c>
      <c s="33">
        <v>0</v>
      </c>
      <c s="33">
        <f>ROUND(ROUND(H123,2)*ROUND(G123,3),2)</f>
      </c>
      <c s="31" t="s">
        <v>51</v>
      </c>
      <c r="O123">
        <f>(I123*21)/100</f>
      </c>
      <c t="s">
        <v>22</v>
      </c>
    </row>
    <row r="124" spans="1:5" ht="12.75">
      <c r="A124" s="34" t="s">
        <v>52</v>
      </c>
      <c r="E124" s="35" t="s">
        <v>48</v>
      </c>
    </row>
    <row r="125" spans="1:5" ht="12.75">
      <c r="A125" s="36" t="s">
        <v>54</v>
      </c>
      <c r="E125" s="37" t="s">
        <v>1161</v>
      </c>
    </row>
    <row r="126" spans="1:5" ht="51">
      <c r="A126" t="s">
        <v>56</v>
      </c>
      <c r="E126" s="35" t="s">
        <v>503</v>
      </c>
    </row>
    <row r="127" spans="1:16" ht="12.75">
      <c r="A127" s="25" t="s">
        <v>46</v>
      </c>
      <c s="29" t="s">
        <v>310</v>
      </c>
      <c s="29" t="s">
        <v>504</v>
      </c>
      <c s="25" t="s">
        <v>48</v>
      </c>
      <c s="30" t="s">
        <v>505</v>
      </c>
      <c s="31" t="s">
        <v>114</v>
      </c>
      <c s="32">
        <v>361.8</v>
      </c>
      <c s="33">
        <v>0</v>
      </c>
      <c s="33">
        <f>ROUND(ROUND(H127,2)*ROUND(G127,3),2)</f>
      </c>
      <c s="31" t="s">
        <v>51</v>
      </c>
      <c r="O127">
        <f>(I127*21)/100</f>
      </c>
      <c t="s">
        <v>22</v>
      </c>
    </row>
    <row r="128" spans="1:5" ht="38.25">
      <c r="A128" s="34" t="s">
        <v>52</v>
      </c>
      <c r="E128" s="35" t="s">
        <v>506</v>
      </c>
    </row>
    <row r="129" spans="1:5" ht="25.5">
      <c r="A129" s="36" t="s">
        <v>54</v>
      </c>
      <c r="E129" s="37" t="s">
        <v>1162</v>
      </c>
    </row>
    <row r="130" spans="1:5" ht="38.25">
      <c r="A130" t="s">
        <v>56</v>
      </c>
      <c r="E130" s="35" t="s">
        <v>508</v>
      </c>
    </row>
    <row r="131" spans="1:18" ht="12.75" customHeight="1">
      <c r="A131" s="6" t="s">
        <v>44</v>
      </c>
      <c s="6"/>
      <c s="40" t="s">
        <v>32</v>
      </c>
      <c s="6"/>
      <c s="27" t="s">
        <v>309</v>
      </c>
      <c s="6"/>
      <c s="6"/>
      <c s="6"/>
      <c s="41">
        <f>0+Q131</f>
      </c>
      <c s="6"/>
      <c r="O131">
        <f>0+R131</f>
      </c>
      <c r="Q131">
        <f>0+I132+I136+I140</f>
      </c>
      <c>
        <f>0+O132+O136+O140</f>
      </c>
    </row>
    <row r="132" spans="1:16" ht="12.75">
      <c r="A132" s="25" t="s">
        <v>46</v>
      </c>
      <c s="29" t="s">
        <v>316</v>
      </c>
      <c s="29" t="s">
        <v>1163</v>
      </c>
      <c s="25" t="s">
        <v>211</v>
      </c>
      <c s="30" t="s">
        <v>1164</v>
      </c>
      <c s="31" t="s">
        <v>114</v>
      </c>
      <c s="32">
        <v>1.25</v>
      </c>
      <c s="33">
        <v>0</v>
      </c>
      <c s="33">
        <f>ROUND(ROUND(H132,2)*ROUND(G132,3),2)</f>
      </c>
      <c s="31" t="s">
        <v>51</v>
      </c>
      <c r="O132">
        <f>(I132*21)/100</f>
      </c>
      <c t="s">
        <v>22</v>
      </c>
    </row>
    <row r="133" spans="1:5" ht="12.75">
      <c r="A133" s="34" t="s">
        <v>52</v>
      </c>
      <c r="E133" s="35" t="s">
        <v>48</v>
      </c>
    </row>
    <row r="134" spans="1:5" ht="12.75">
      <c r="A134" s="36" t="s">
        <v>54</v>
      </c>
      <c r="E134" s="37" t="s">
        <v>1165</v>
      </c>
    </row>
    <row r="135" spans="1:5" ht="395.25">
      <c r="A135" t="s">
        <v>56</v>
      </c>
      <c r="E135" s="35" t="s">
        <v>315</v>
      </c>
    </row>
    <row r="136" spans="1:16" ht="12.75">
      <c r="A136" s="25" t="s">
        <v>46</v>
      </c>
      <c s="29" t="s">
        <v>322</v>
      </c>
      <c s="29" t="s">
        <v>311</v>
      </c>
      <c s="25" t="s">
        <v>312</v>
      </c>
      <c s="30" t="s">
        <v>313</v>
      </c>
      <c s="31" t="s">
        <v>114</v>
      </c>
      <c s="32">
        <v>19.8</v>
      </c>
      <c s="33">
        <v>0</v>
      </c>
      <c s="33">
        <f>ROUND(ROUND(H136,2)*ROUND(G136,3),2)</f>
      </c>
      <c s="31" t="s">
        <v>51</v>
      </c>
      <c r="O136">
        <f>(I136*21)/100</f>
      </c>
      <c t="s">
        <v>22</v>
      </c>
    </row>
    <row r="137" spans="1:5" ht="12.75">
      <c r="A137" s="34" t="s">
        <v>52</v>
      </c>
      <c r="E137" s="35" t="s">
        <v>48</v>
      </c>
    </row>
    <row r="138" spans="1:5" ht="25.5">
      <c r="A138" s="36" t="s">
        <v>54</v>
      </c>
      <c r="E138" s="37" t="s">
        <v>1166</v>
      </c>
    </row>
    <row r="139" spans="1:5" ht="395.25">
      <c r="A139" t="s">
        <v>56</v>
      </c>
      <c r="E139" s="35" t="s">
        <v>315</v>
      </c>
    </row>
    <row r="140" spans="1:16" ht="12.75">
      <c r="A140" s="25" t="s">
        <v>46</v>
      </c>
      <c s="29" t="s">
        <v>327</v>
      </c>
      <c s="29" t="s">
        <v>317</v>
      </c>
      <c s="25" t="s">
        <v>48</v>
      </c>
      <c s="30" t="s">
        <v>318</v>
      </c>
      <c s="31" t="s">
        <v>114</v>
      </c>
      <c s="32">
        <v>19.8</v>
      </c>
      <c s="33">
        <v>0</v>
      </c>
      <c s="33">
        <f>ROUND(ROUND(H140,2)*ROUND(G140,3),2)</f>
      </c>
      <c s="31" t="s">
        <v>51</v>
      </c>
      <c r="O140">
        <f>(I140*21)/100</f>
      </c>
      <c t="s">
        <v>22</v>
      </c>
    </row>
    <row r="141" spans="1:5" ht="12.75">
      <c r="A141" s="34" t="s">
        <v>52</v>
      </c>
      <c r="E141" s="35" t="s">
        <v>48</v>
      </c>
    </row>
    <row r="142" spans="1:5" ht="12.75">
      <c r="A142" s="36" t="s">
        <v>54</v>
      </c>
      <c r="E142" s="37" t="s">
        <v>1167</v>
      </c>
    </row>
    <row r="143" spans="1:5" ht="102">
      <c r="A143" t="s">
        <v>56</v>
      </c>
      <c r="E143" s="35" t="s">
        <v>320</v>
      </c>
    </row>
    <row r="144" spans="1:18" ht="12.75" customHeight="1">
      <c r="A144" s="6" t="s">
        <v>44</v>
      </c>
      <c s="6"/>
      <c s="40" t="s">
        <v>34</v>
      </c>
      <c s="6"/>
      <c s="27" t="s">
        <v>321</v>
      </c>
      <c s="6"/>
      <c s="6"/>
      <c s="6"/>
      <c s="41">
        <f>0+Q144</f>
      </c>
      <c s="6"/>
      <c r="O144">
        <f>0+R144</f>
      </c>
      <c r="Q144">
        <f>0+I145+I149+I153+I157+I161+I165+I169+I173+I177+I181+I185+I189+I193+I197+I201+I205+I209+I213+I217+I221</f>
      </c>
      <c>
        <f>0+O145+O149+O153+O157+O161+O165+O169+O173+O177+O181+O185+O189+O193+O197+O201+O205+O209+O213+O217+O221</f>
      </c>
    </row>
    <row r="145" spans="1:16" ht="12.75">
      <c r="A145" s="25" t="s">
        <v>46</v>
      </c>
      <c s="29" t="s">
        <v>331</v>
      </c>
      <c s="29" t="s">
        <v>1092</v>
      </c>
      <c s="25" t="s">
        <v>48</v>
      </c>
      <c s="30" t="s">
        <v>1093</v>
      </c>
      <c s="31" t="s">
        <v>114</v>
      </c>
      <c s="32">
        <v>124.276</v>
      </c>
      <c s="33">
        <v>0</v>
      </c>
      <c s="33">
        <f>ROUND(ROUND(H145,2)*ROUND(G145,3),2)</f>
      </c>
      <c s="31" t="s">
        <v>516</v>
      </c>
      <c r="O145">
        <f>(I145*21)/100</f>
      </c>
      <c t="s">
        <v>22</v>
      </c>
    </row>
    <row r="146" spans="1:5" ht="12.75">
      <c r="A146" s="34" t="s">
        <v>52</v>
      </c>
      <c r="E146" s="35" t="s">
        <v>48</v>
      </c>
    </row>
    <row r="147" spans="1:5" ht="51">
      <c r="A147" s="36" t="s">
        <v>54</v>
      </c>
      <c r="E147" s="37" t="s">
        <v>1168</v>
      </c>
    </row>
    <row r="148" spans="1:5" ht="127.5">
      <c r="A148" t="s">
        <v>56</v>
      </c>
      <c r="E148" s="35" t="s">
        <v>1095</v>
      </c>
    </row>
    <row r="149" spans="1:16" ht="12.75">
      <c r="A149" s="25" t="s">
        <v>46</v>
      </c>
      <c s="29" t="s">
        <v>336</v>
      </c>
      <c s="29" t="s">
        <v>328</v>
      </c>
      <c s="25" t="s">
        <v>48</v>
      </c>
      <c s="30" t="s">
        <v>329</v>
      </c>
      <c s="31" t="s">
        <v>50</v>
      </c>
      <c s="32">
        <v>205</v>
      </c>
      <c s="33">
        <v>0</v>
      </c>
      <c s="33">
        <f>ROUND(ROUND(H149,2)*ROUND(G149,3),2)</f>
      </c>
      <c s="31" t="s">
        <v>51</v>
      </c>
      <c r="O149">
        <f>(I149*21)/100</f>
      </c>
      <c t="s">
        <v>22</v>
      </c>
    </row>
    <row r="150" spans="1:5" ht="12.75">
      <c r="A150" s="34" t="s">
        <v>52</v>
      </c>
      <c r="E150" s="35" t="s">
        <v>48</v>
      </c>
    </row>
    <row r="151" spans="1:5" ht="12.75">
      <c r="A151" s="36" t="s">
        <v>54</v>
      </c>
      <c r="E151" s="37" t="s">
        <v>1169</v>
      </c>
    </row>
    <row r="152" spans="1:5" ht="51">
      <c r="A152" t="s">
        <v>56</v>
      </c>
      <c r="E152" s="35" t="s">
        <v>326</v>
      </c>
    </row>
    <row r="153" spans="1:16" ht="12.75">
      <c r="A153" s="25" t="s">
        <v>46</v>
      </c>
      <c s="29" t="s">
        <v>340</v>
      </c>
      <c s="29" t="s">
        <v>522</v>
      </c>
      <c s="25" t="s">
        <v>48</v>
      </c>
      <c s="30" t="s">
        <v>523</v>
      </c>
      <c s="31" t="s">
        <v>50</v>
      </c>
      <c s="32">
        <v>1123.93</v>
      </c>
      <c s="33">
        <v>0</v>
      </c>
      <c s="33">
        <f>ROUND(ROUND(H153,2)*ROUND(G153,3),2)</f>
      </c>
      <c s="31" t="s">
        <v>51</v>
      </c>
      <c r="O153">
        <f>(I153*21)/100</f>
      </c>
      <c t="s">
        <v>22</v>
      </c>
    </row>
    <row r="154" spans="1:5" ht="12.75">
      <c r="A154" s="34" t="s">
        <v>52</v>
      </c>
      <c r="E154" s="35" t="s">
        <v>48</v>
      </c>
    </row>
    <row r="155" spans="1:5" ht="12.75">
      <c r="A155" s="36" t="s">
        <v>54</v>
      </c>
      <c r="E155" s="37" t="s">
        <v>1170</v>
      </c>
    </row>
    <row r="156" spans="1:5" ht="51">
      <c r="A156" t="s">
        <v>56</v>
      </c>
      <c r="E156" s="35" t="s">
        <v>326</v>
      </c>
    </row>
    <row r="157" spans="1:16" ht="12.75">
      <c r="A157" s="25" t="s">
        <v>46</v>
      </c>
      <c s="29" t="s">
        <v>346</v>
      </c>
      <c s="29" t="s">
        <v>332</v>
      </c>
      <c s="25" t="s">
        <v>48</v>
      </c>
      <c s="30" t="s">
        <v>333</v>
      </c>
      <c s="31" t="s">
        <v>50</v>
      </c>
      <c s="32">
        <v>205</v>
      </c>
      <c s="33">
        <v>0</v>
      </c>
      <c s="33">
        <f>ROUND(ROUND(H157,2)*ROUND(G157,3),2)</f>
      </c>
      <c s="31" t="s">
        <v>51</v>
      </c>
      <c r="O157">
        <f>(I157*21)/100</f>
      </c>
      <c t="s">
        <v>22</v>
      </c>
    </row>
    <row r="158" spans="1:5" ht="12.75">
      <c r="A158" s="34" t="s">
        <v>52</v>
      </c>
      <c r="E158" s="35" t="s">
        <v>48</v>
      </c>
    </row>
    <row r="159" spans="1:5" ht="12.75">
      <c r="A159" s="36" t="s">
        <v>54</v>
      </c>
      <c r="E159" s="37" t="s">
        <v>1171</v>
      </c>
    </row>
    <row r="160" spans="1:5" ht="102">
      <c r="A160" t="s">
        <v>56</v>
      </c>
      <c r="E160" s="35" t="s">
        <v>335</v>
      </c>
    </row>
    <row r="161" spans="1:16" ht="12.75">
      <c r="A161" s="25" t="s">
        <v>46</v>
      </c>
      <c s="29" t="s">
        <v>351</v>
      </c>
      <c s="29" t="s">
        <v>652</v>
      </c>
      <c s="25" t="s">
        <v>48</v>
      </c>
      <c s="30" t="s">
        <v>653</v>
      </c>
      <c s="31" t="s">
        <v>114</v>
      </c>
      <c s="32">
        <v>1086.708</v>
      </c>
      <c s="33">
        <v>0</v>
      </c>
      <c s="33">
        <f>ROUND(ROUND(H161,2)*ROUND(G161,3),2)</f>
      </c>
      <c s="31" t="s">
        <v>51</v>
      </c>
      <c r="O161">
        <f>(I161*21)/100</f>
      </c>
      <c t="s">
        <v>22</v>
      </c>
    </row>
    <row r="162" spans="1:5" ht="25.5">
      <c r="A162" s="34" t="s">
        <v>52</v>
      </c>
      <c r="E162" s="35" t="s">
        <v>654</v>
      </c>
    </row>
    <row r="163" spans="1:5" ht="12.75">
      <c r="A163" s="36" t="s">
        <v>54</v>
      </c>
      <c r="E163" s="37" t="s">
        <v>1172</v>
      </c>
    </row>
    <row r="164" spans="1:5" ht="102">
      <c r="A164" t="s">
        <v>56</v>
      </c>
      <c r="E164" s="35" t="s">
        <v>656</v>
      </c>
    </row>
    <row r="165" spans="1:16" ht="12.75">
      <c r="A165" s="25" t="s">
        <v>46</v>
      </c>
      <c s="29" t="s">
        <v>356</v>
      </c>
      <c s="29" t="s">
        <v>657</v>
      </c>
      <c s="25" t="s">
        <v>228</v>
      </c>
      <c s="30" t="s">
        <v>658</v>
      </c>
      <c s="31" t="s">
        <v>89</v>
      </c>
      <c s="32">
        <v>99.977</v>
      </c>
      <c s="33">
        <v>0</v>
      </c>
      <c s="33">
        <f>ROUND(ROUND(H165,2)*ROUND(G165,3),2)</f>
      </c>
      <c s="31" t="s">
        <v>51</v>
      </c>
      <c r="O165">
        <f>(I165*21)/100</f>
      </c>
      <c t="s">
        <v>22</v>
      </c>
    </row>
    <row r="166" spans="1:5" ht="25.5">
      <c r="A166" s="34" t="s">
        <v>52</v>
      </c>
      <c r="E166" s="35" t="s">
        <v>659</v>
      </c>
    </row>
    <row r="167" spans="1:5" ht="12.75">
      <c r="A167" s="36" t="s">
        <v>54</v>
      </c>
      <c r="E167" s="37" t="s">
        <v>1173</v>
      </c>
    </row>
    <row r="168" spans="1:5" ht="102">
      <c r="A168" t="s">
        <v>56</v>
      </c>
      <c r="E168" s="35" t="s">
        <v>656</v>
      </c>
    </row>
    <row r="169" spans="1:16" ht="12.75">
      <c r="A169" s="25" t="s">
        <v>46</v>
      </c>
      <c s="29" t="s">
        <v>362</v>
      </c>
      <c s="29" t="s">
        <v>657</v>
      </c>
      <c s="25" t="s">
        <v>230</v>
      </c>
      <c s="30" t="s">
        <v>661</v>
      </c>
      <c s="31" t="s">
        <v>89</v>
      </c>
      <c s="32">
        <v>99.977</v>
      </c>
      <c s="33">
        <v>0</v>
      </c>
      <c s="33">
        <f>ROUND(ROUND(H169,2)*ROUND(G169,3),2)</f>
      </c>
      <c s="31" t="s">
        <v>51</v>
      </c>
      <c r="O169">
        <f>(I169*21)/100</f>
      </c>
      <c t="s">
        <v>22</v>
      </c>
    </row>
    <row r="170" spans="1:5" ht="25.5">
      <c r="A170" s="34" t="s">
        <v>52</v>
      </c>
      <c r="E170" s="35" t="s">
        <v>659</v>
      </c>
    </row>
    <row r="171" spans="1:5" ht="12.75">
      <c r="A171" s="36" t="s">
        <v>54</v>
      </c>
      <c r="E171" s="37" t="s">
        <v>1173</v>
      </c>
    </row>
    <row r="172" spans="1:5" ht="102">
      <c r="A172" t="s">
        <v>56</v>
      </c>
      <c r="E172" s="35" t="s">
        <v>656</v>
      </c>
    </row>
    <row r="173" spans="1:16" ht="12.75">
      <c r="A173" s="25" t="s">
        <v>46</v>
      </c>
      <c s="29" t="s">
        <v>366</v>
      </c>
      <c s="29" t="s">
        <v>657</v>
      </c>
      <c s="25" t="s">
        <v>662</v>
      </c>
      <c s="30" t="s">
        <v>663</v>
      </c>
      <c s="31" t="s">
        <v>89</v>
      </c>
      <c s="32">
        <v>124.971</v>
      </c>
      <c s="33">
        <v>0</v>
      </c>
      <c s="33">
        <f>ROUND(ROUND(H173,2)*ROUND(G173,3),2)</f>
      </c>
      <c s="31" t="s">
        <v>51</v>
      </c>
      <c r="O173">
        <f>(I173*21)/100</f>
      </c>
      <c t="s">
        <v>22</v>
      </c>
    </row>
    <row r="174" spans="1:5" ht="25.5">
      <c r="A174" s="34" t="s">
        <v>52</v>
      </c>
      <c r="E174" s="35" t="s">
        <v>659</v>
      </c>
    </row>
    <row r="175" spans="1:5" ht="12.75">
      <c r="A175" s="36" t="s">
        <v>54</v>
      </c>
      <c r="E175" s="37" t="s">
        <v>1174</v>
      </c>
    </row>
    <row r="176" spans="1:5" ht="102">
      <c r="A176" t="s">
        <v>56</v>
      </c>
      <c r="E176" s="35" t="s">
        <v>656</v>
      </c>
    </row>
    <row r="177" spans="1:16" ht="12.75">
      <c r="A177" s="25" t="s">
        <v>46</v>
      </c>
      <c s="29" t="s">
        <v>370</v>
      </c>
      <c s="29" t="s">
        <v>337</v>
      </c>
      <c s="25" t="s">
        <v>48</v>
      </c>
      <c s="30" t="s">
        <v>338</v>
      </c>
      <c s="31" t="s">
        <v>50</v>
      </c>
      <c s="32">
        <v>1023</v>
      </c>
      <c s="33">
        <v>0</v>
      </c>
      <c s="33">
        <f>ROUND(ROUND(H177,2)*ROUND(G177,3),2)</f>
      </c>
      <c s="31" t="s">
        <v>51</v>
      </c>
      <c r="O177">
        <f>(I177*21)/100</f>
      </c>
      <c t="s">
        <v>22</v>
      </c>
    </row>
    <row r="178" spans="1:5" ht="12.75">
      <c r="A178" s="34" t="s">
        <v>52</v>
      </c>
      <c r="E178" s="35" t="s">
        <v>48</v>
      </c>
    </row>
    <row r="179" spans="1:5" ht="12.75">
      <c r="A179" s="36" t="s">
        <v>54</v>
      </c>
      <c r="E179" s="37" t="s">
        <v>1175</v>
      </c>
    </row>
    <row r="180" spans="1:5" ht="102">
      <c r="A180" t="s">
        <v>56</v>
      </c>
      <c r="E180" s="35" t="s">
        <v>335</v>
      </c>
    </row>
    <row r="181" spans="1:16" ht="12.75">
      <c r="A181" s="25" t="s">
        <v>46</v>
      </c>
      <c s="29" t="s">
        <v>375</v>
      </c>
      <c s="29" t="s">
        <v>341</v>
      </c>
      <c s="25" t="s">
        <v>48</v>
      </c>
      <c s="30" t="s">
        <v>342</v>
      </c>
      <c s="31" t="s">
        <v>50</v>
      </c>
      <c s="32">
        <v>6656.43</v>
      </c>
      <c s="33">
        <v>0</v>
      </c>
      <c s="33">
        <f>ROUND(ROUND(H181,2)*ROUND(G181,3),2)</f>
      </c>
      <c s="31" t="s">
        <v>51</v>
      </c>
      <c r="O181">
        <f>(I181*21)/100</f>
      </c>
      <c t="s">
        <v>22</v>
      </c>
    </row>
    <row r="182" spans="1:5" ht="25.5">
      <c r="A182" s="34" t="s">
        <v>52</v>
      </c>
      <c r="E182" s="35" t="s">
        <v>343</v>
      </c>
    </row>
    <row r="183" spans="1:5" ht="12.75">
      <c r="A183" s="36" t="s">
        <v>54</v>
      </c>
      <c r="E183" s="37" t="s">
        <v>1176</v>
      </c>
    </row>
    <row r="184" spans="1:5" ht="51">
      <c r="A184" t="s">
        <v>56</v>
      </c>
      <c r="E184" s="35" t="s">
        <v>345</v>
      </c>
    </row>
    <row r="185" spans="1:16" ht="12.75">
      <c r="A185" s="25" t="s">
        <v>46</v>
      </c>
      <c s="29" t="s">
        <v>380</v>
      </c>
      <c s="29" t="s">
        <v>347</v>
      </c>
      <c s="25" t="s">
        <v>48</v>
      </c>
      <c s="30" t="s">
        <v>348</v>
      </c>
      <c s="31" t="s">
        <v>50</v>
      </c>
      <c s="32">
        <v>15456.43</v>
      </c>
      <c s="33">
        <v>0</v>
      </c>
      <c s="33">
        <f>ROUND(ROUND(H185,2)*ROUND(G185,3),2)</f>
      </c>
      <c s="31" t="s">
        <v>51</v>
      </c>
      <c r="O185">
        <f>(I185*21)/100</f>
      </c>
      <c t="s">
        <v>22</v>
      </c>
    </row>
    <row r="186" spans="1:5" ht="25.5">
      <c r="A186" s="34" t="s">
        <v>52</v>
      </c>
      <c r="E186" s="35" t="s">
        <v>349</v>
      </c>
    </row>
    <row r="187" spans="1:5" ht="12.75">
      <c r="A187" s="36" t="s">
        <v>54</v>
      </c>
      <c r="E187" s="37" t="s">
        <v>1177</v>
      </c>
    </row>
    <row r="188" spans="1:5" ht="51">
      <c r="A188" t="s">
        <v>56</v>
      </c>
      <c r="E188" s="35" t="s">
        <v>345</v>
      </c>
    </row>
    <row r="189" spans="1:16" ht="12.75">
      <c r="A189" s="25" t="s">
        <v>46</v>
      </c>
      <c s="29" t="s">
        <v>386</v>
      </c>
      <c s="29" t="s">
        <v>352</v>
      </c>
      <c s="25" t="s">
        <v>48</v>
      </c>
      <c s="30" t="s">
        <v>353</v>
      </c>
      <c s="31" t="s">
        <v>50</v>
      </c>
      <c s="32">
        <v>205</v>
      </c>
      <c s="33">
        <v>0</v>
      </c>
      <c s="33">
        <f>ROUND(ROUND(H189,2)*ROUND(G189,3),2)</f>
      </c>
      <c s="31" t="s">
        <v>51</v>
      </c>
      <c r="O189">
        <f>(I189*21)/100</f>
      </c>
      <c t="s">
        <v>22</v>
      </c>
    </row>
    <row r="190" spans="1:5" ht="12.75">
      <c r="A190" s="34" t="s">
        <v>52</v>
      </c>
      <c r="E190" s="35" t="s">
        <v>48</v>
      </c>
    </row>
    <row r="191" spans="1:5" ht="25.5">
      <c r="A191" s="36" t="s">
        <v>54</v>
      </c>
      <c r="E191" s="37" t="s">
        <v>1178</v>
      </c>
    </row>
    <row r="192" spans="1:5" ht="51">
      <c r="A192" t="s">
        <v>56</v>
      </c>
      <c r="E192" s="35" t="s">
        <v>355</v>
      </c>
    </row>
    <row r="193" spans="1:16" ht="12.75">
      <c r="A193" s="25" t="s">
        <v>46</v>
      </c>
      <c s="29" t="s">
        <v>390</v>
      </c>
      <c s="29" t="s">
        <v>1179</v>
      </c>
      <c s="25" t="s">
        <v>48</v>
      </c>
      <c s="30" t="s">
        <v>1180</v>
      </c>
      <c s="31" t="s">
        <v>50</v>
      </c>
      <c s="32">
        <v>210</v>
      </c>
      <c s="33">
        <v>0</v>
      </c>
      <c s="33">
        <f>ROUND(ROUND(H193,2)*ROUND(G193,3),2)</f>
      </c>
      <c s="31" t="s">
        <v>51</v>
      </c>
      <c r="O193">
        <f>(I193*21)/100</f>
      </c>
      <c t="s">
        <v>22</v>
      </c>
    </row>
    <row r="194" spans="1:5" ht="12.75">
      <c r="A194" s="34" t="s">
        <v>52</v>
      </c>
      <c r="E194" s="35" t="s">
        <v>48</v>
      </c>
    </row>
    <row r="195" spans="1:5" ht="12.75">
      <c r="A195" s="36" t="s">
        <v>54</v>
      </c>
      <c r="E195" s="37" t="s">
        <v>1181</v>
      </c>
    </row>
    <row r="196" spans="1:5" ht="51">
      <c r="A196" t="s">
        <v>56</v>
      </c>
      <c r="E196" s="35" t="s">
        <v>1182</v>
      </c>
    </row>
    <row r="197" spans="1:16" ht="12.75">
      <c r="A197" s="25" t="s">
        <v>46</v>
      </c>
      <c s="29" t="s">
        <v>394</v>
      </c>
      <c s="29" t="s">
        <v>1183</v>
      </c>
      <c s="25" t="s">
        <v>48</v>
      </c>
      <c s="30" t="s">
        <v>1184</v>
      </c>
      <c s="31" t="s">
        <v>50</v>
      </c>
      <c s="32">
        <v>30</v>
      </c>
      <c s="33">
        <v>0</v>
      </c>
      <c s="33">
        <f>ROUND(ROUND(H197,2)*ROUND(G197,3),2)</f>
      </c>
      <c s="31" t="s">
        <v>51</v>
      </c>
      <c r="O197">
        <f>(I197*21)/100</f>
      </c>
      <c t="s">
        <v>22</v>
      </c>
    </row>
    <row r="198" spans="1:5" ht="38.25">
      <c r="A198" s="34" t="s">
        <v>52</v>
      </c>
      <c r="E198" s="35" t="s">
        <v>1185</v>
      </c>
    </row>
    <row r="199" spans="1:5" ht="12.75">
      <c r="A199" s="36" t="s">
        <v>54</v>
      </c>
      <c r="E199" s="37" t="s">
        <v>1186</v>
      </c>
    </row>
    <row r="200" spans="1:5" ht="51">
      <c r="A200" t="s">
        <v>56</v>
      </c>
      <c r="E200" s="35" t="s">
        <v>1187</v>
      </c>
    </row>
    <row r="201" spans="1:16" ht="12.75">
      <c r="A201" s="25" t="s">
        <v>46</v>
      </c>
      <c s="29" t="s">
        <v>399</v>
      </c>
      <c s="29" t="s">
        <v>357</v>
      </c>
      <c s="25" t="s">
        <v>211</v>
      </c>
      <c s="30" t="s">
        <v>358</v>
      </c>
      <c s="31" t="s">
        <v>114</v>
      </c>
      <c s="32">
        <v>306.084</v>
      </c>
      <c s="33">
        <v>0</v>
      </c>
      <c s="33">
        <f>ROUND(ROUND(H201,2)*ROUND(G201,3),2)</f>
      </c>
      <c s="31" t="s">
        <v>51</v>
      </c>
      <c r="O201">
        <f>(I201*21)/100</f>
      </c>
      <c t="s">
        <v>22</v>
      </c>
    </row>
    <row r="202" spans="1:5" ht="38.25">
      <c r="A202" s="34" t="s">
        <v>52</v>
      </c>
      <c r="E202" s="35" t="s">
        <v>359</v>
      </c>
    </row>
    <row r="203" spans="1:5" ht="25.5">
      <c r="A203" s="36" t="s">
        <v>54</v>
      </c>
      <c r="E203" s="37" t="s">
        <v>1188</v>
      </c>
    </row>
    <row r="204" spans="1:5" ht="165.75">
      <c r="A204" t="s">
        <v>56</v>
      </c>
      <c r="E204" s="35" t="s">
        <v>361</v>
      </c>
    </row>
    <row r="205" spans="1:16" ht="12.75">
      <c r="A205" s="25" t="s">
        <v>46</v>
      </c>
      <c s="29" t="s">
        <v>404</v>
      </c>
      <c s="29" t="s">
        <v>363</v>
      </c>
      <c s="25" t="s">
        <v>211</v>
      </c>
      <c s="30" t="s">
        <v>364</v>
      </c>
      <c s="31" t="s">
        <v>114</v>
      </c>
      <c s="32">
        <v>406.409</v>
      </c>
      <c s="33">
        <v>0</v>
      </c>
      <c s="33">
        <f>ROUND(ROUND(H205,2)*ROUND(G205,3),2)</f>
      </c>
      <c s="31" t="s">
        <v>51</v>
      </c>
      <c r="O205">
        <f>(I205*21)/100</f>
      </c>
      <c t="s">
        <v>22</v>
      </c>
    </row>
    <row r="206" spans="1:5" ht="38.25">
      <c r="A206" s="34" t="s">
        <v>52</v>
      </c>
      <c r="E206" s="35" t="s">
        <v>359</v>
      </c>
    </row>
    <row r="207" spans="1:5" ht="38.25">
      <c r="A207" s="36" t="s">
        <v>54</v>
      </c>
      <c r="E207" s="37" t="s">
        <v>1189</v>
      </c>
    </row>
    <row r="208" spans="1:5" ht="165.75">
      <c r="A208" t="s">
        <v>56</v>
      </c>
      <c r="E208" s="35" t="s">
        <v>361</v>
      </c>
    </row>
    <row r="209" spans="1:16" ht="12.75">
      <c r="A209" s="25" t="s">
        <v>46</v>
      </c>
      <c s="29" t="s">
        <v>408</v>
      </c>
      <c s="29" t="s">
        <v>367</v>
      </c>
      <c s="25" t="s">
        <v>211</v>
      </c>
      <c s="30" t="s">
        <v>368</v>
      </c>
      <c s="31" t="s">
        <v>114</v>
      </c>
      <c s="32">
        <v>459.506</v>
      </c>
      <c s="33">
        <v>0</v>
      </c>
      <c s="33">
        <f>ROUND(ROUND(H209,2)*ROUND(G209,3),2)</f>
      </c>
      <c s="31" t="s">
        <v>51</v>
      </c>
      <c r="O209">
        <f>(I209*21)/100</f>
      </c>
      <c t="s">
        <v>22</v>
      </c>
    </row>
    <row r="210" spans="1:5" ht="38.25">
      <c r="A210" s="34" t="s">
        <v>52</v>
      </c>
      <c r="E210" s="35" t="s">
        <v>359</v>
      </c>
    </row>
    <row r="211" spans="1:5" ht="63.75">
      <c r="A211" s="36" t="s">
        <v>54</v>
      </c>
      <c r="E211" s="37" t="s">
        <v>1190</v>
      </c>
    </row>
    <row r="212" spans="1:5" ht="165.75">
      <c r="A212" t="s">
        <v>56</v>
      </c>
      <c r="E212" s="35" t="s">
        <v>361</v>
      </c>
    </row>
    <row r="213" spans="1:16" ht="12.75">
      <c r="A213" s="25" t="s">
        <v>46</v>
      </c>
      <c s="29" t="s">
        <v>414</v>
      </c>
      <c s="29" t="s">
        <v>371</v>
      </c>
      <c s="25" t="s">
        <v>48</v>
      </c>
      <c s="30" t="s">
        <v>372</v>
      </c>
      <c s="31" t="s">
        <v>50</v>
      </c>
      <c s="32">
        <v>205</v>
      </c>
      <c s="33">
        <v>0</v>
      </c>
      <c s="33">
        <f>ROUND(ROUND(H213,2)*ROUND(G213,3),2)</f>
      </c>
      <c s="31" t="s">
        <v>51</v>
      </c>
      <c r="O213">
        <f>(I213*21)/100</f>
      </c>
      <c t="s">
        <v>22</v>
      </c>
    </row>
    <row r="214" spans="1:5" ht="12.75">
      <c r="A214" s="34" t="s">
        <v>52</v>
      </c>
      <c r="E214" s="35" t="s">
        <v>48</v>
      </c>
    </row>
    <row r="215" spans="1:5" ht="25.5">
      <c r="A215" s="36" t="s">
        <v>54</v>
      </c>
      <c r="E215" s="37" t="s">
        <v>1178</v>
      </c>
    </row>
    <row r="216" spans="1:5" ht="25.5">
      <c r="A216" t="s">
        <v>56</v>
      </c>
      <c r="E216" s="35" t="s">
        <v>374</v>
      </c>
    </row>
    <row r="217" spans="1:16" ht="12.75">
      <c r="A217" s="25" t="s">
        <v>46</v>
      </c>
      <c s="29" t="s">
        <v>418</v>
      </c>
      <c s="29" t="s">
        <v>533</v>
      </c>
      <c s="25" t="s">
        <v>48</v>
      </c>
      <c s="30" t="s">
        <v>534</v>
      </c>
      <c s="31" t="s">
        <v>158</v>
      </c>
      <c s="32">
        <v>40</v>
      </c>
      <c s="33">
        <v>0</v>
      </c>
      <c s="33">
        <f>ROUND(ROUND(H217,2)*ROUND(G217,3),2)</f>
      </c>
      <c s="31" t="s">
        <v>51</v>
      </c>
      <c r="O217">
        <f>(I217*21)/100</f>
      </c>
      <c t="s">
        <v>22</v>
      </c>
    </row>
    <row r="218" spans="1:5" ht="51">
      <c r="A218" s="34" t="s">
        <v>52</v>
      </c>
      <c r="E218" s="35" t="s">
        <v>535</v>
      </c>
    </row>
    <row r="219" spans="1:5" ht="12.75">
      <c r="A219" s="36" t="s">
        <v>54</v>
      </c>
      <c r="E219" s="37" t="s">
        <v>940</v>
      </c>
    </row>
    <row r="220" spans="1:5" ht="51">
      <c r="A220" t="s">
        <v>56</v>
      </c>
      <c r="E220" s="35" t="s">
        <v>537</v>
      </c>
    </row>
    <row r="221" spans="1:16" ht="12.75">
      <c r="A221" s="25" t="s">
        <v>46</v>
      </c>
      <c s="29" t="s">
        <v>422</v>
      </c>
      <c s="29" t="s">
        <v>376</v>
      </c>
      <c s="25" t="s">
        <v>48</v>
      </c>
      <c s="30" t="s">
        <v>377</v>
      </c>
      <c s="31" t="s">
        <v>158</v>
      </c>
      <c s="32">
        <v>960</v>
      </c>
      <c s="33">
        <v>0</v>
      </c>
      <c s="33">
        <f>ROUND(ROUND(H221,2)*ROUND(G221,3),2)</f>
      </c>
      <c s="31" t="s">
        <v>51</v>
      </c>
      <c r="O221">
        <f>(I221*21)/100</f>
      </c>
      <c t="s">
        <v>22</v>
      </c>
    </row>
    <row r="222" spans="1:5" ht="12.75">
      <c r="A222" s="34" t="s">
        <v>52</v>
      </c>
      <c r="E222" s="35" t="s">
        <v>48</v>
      </c>
    </row>
    <row r="223" spans="1:5" ht="25.5">
      <c r="A223" s="36" t="s">
        <v>54</v>
      </c>
      <c r="E223" s="37" t="s">
        <v>1191</v>
      </c>
    </row>
    <row r="224" spans="1:5" ht="38.25">
      <c r="A224" t="s">
        <v>56</v>
      </c>
      <c r="E224" s="35" t="s">
        <v>379</v>
      </c>
    </row>
    <row r="225" spans="1:18" ht="12.75" customHeight="1">
      <c r="A225" s="6" t="s">
        <v>44</v>
      </c>
      <c s="6"/>
      <c s="40" t="s">
        <v>36</v>
      </c>
      <c s="6"/>
      <c s="27" t="s">
        <v>825</v>
      </c>
      <c s="6"/>
      <c s="6"/>
      <c s="6"/>
      <c s="41">
        <f>0+Q225</f>
      </c>
      <c s="6"/>
      <c r="O225">
        <f>0+R225</f>
      </c>
      <c r="Q225">
        <f>0+I226</f>
      </c>
      <c>
        <f>0+O226</f>
      </c>
    </row>
    <row r="226" spans="1:16" ht="12.75">
      <c r="A226" s="25" t="s">
        <v>46</v>
      </c>
      <c s="29" t="s">
        <v>428</v>
      </c>
      <c s="29" t="s">
        <v>826</v>
      </c>
      <c s="25" t="s">
        <v>48</v>
      </c>
      <c s="30" t="s">
        <v>827</v>
      </c>
      <c s="31" t="s">
        <v>50</v>
      </c>
      <c s="32">
        <v>20</v>
      </c>
      <c s="33">
        <v>0</v>
      </c>
      <c s="33">
        <f>ROUND(ROUND(H226,2)*ROUND(G226,3),2)</f>
      </c>
      <c s="31" t="s">
        <v>51</v>
      </c>
      <c r="O226">
        <f>(I226*21)/100</f>
      </c>
      <c t="s">
        <v>22</v>
      </c>
    </row>
    <row r="227" spans="1:5" ht="12.75">
      <c r="A227" s="34" t="s">
        <v>52</v>
      </c>
      <c r="E227" s="35" t="s">
        <v>48</v>
      </c>
    </row>
    <row r="228" spans="1:5" ht="12.75">
      <c r="A228" s="36" t="s">
        <v>54</v>
      </c>
      <c r="E228" s="37" t="s">
        <v>1192</v>
      </c>
    </row>
    <row r="229" spans="1:5" ht="89.25">
      <c r="A229" t="s">
        <v>56</v>
      </c>
      <c r="E229" s="35" t="s">
        <v>829</v>
      </c>
    </row>
    <row r="230" spans="1:18" ht="12.75" customHeight="1">
      <c r="A230" s="6" t="s">
        <v>44</v>
      </c>
      <c s="6"/>
      <c s="40" t="s">
        <v>118</v>
      </c>
      <c s="6"/>
      <c s="27" t="s">
        <v>544</v>
      </c>
      <c s="6"/>
      <c s="6"/>
      <c s="6"/>
      <c s="41">
        <f>0+Q230</f>
      </c>
      <c s="6"/>
      <c r="O230">
        <f>0+R230</f>
      </c>
      <c r="Q230">
        <f>0+I231</f>
      </c>
      <c>
        <f>0+O231</f>
      </c>
    </row>
    <row r="231" spans="1:16" ht="12.75">
      <c r="A231" s="25" t="s">
        <v>46</v>
      </c>
      <c s="29" t="s">
        <v>431</v>
      </c>
      <c s="29" t="s">
        <v>1193</v>
      </c>
      <c s="25" t="s">
        <v>48</v>
      </c>
      <c s="30" t="s">
        <v>1194</v>
      </c>
      <c s="31" t="s">
        <v>114</v>
      </c>
      <c s="32">
        <v>15</v>
      </c>
      <c s="33">
        <v>0</v>
      </c>
      <c s="33">
        <f>ROUND(ROUND(H231,2)*ROUND(G231,3),2)</f>
      </c>
      <c s="31" t="s">
        <v>51</v>
      </c>
      <c r="O231">
        <f>(I231*21)/100</f>
      </c>
      <c t="s">
        <v>22</v>
      </c>
    </row>
    <row r="232" spans="1:5" ht="25.5">
      <c r="A232" s="34" t="s">
        <v>52</v>
      </c>
      <c r="E232" s="35" t="s">
        <v>1195</v>
      </c>
    </row>
    <row r="233" spans="1:5" ht="12.75">
      <c r="A233" s="36" t="s">
        <v>54</v>
      </c>
      <c r="E233" s="37" t="s">
        <v>1196</v>
      </c>
    </row>
    <row r="234" spans="1:5" ht="369.75">
      <c r="A234" t="s">
        <v>56</v>
      </c>
      <c r="E234" s="35" t="s">
        <v>1197</v>
      </c>
    </row>
    <row r="235" spans="1:18" ht="12.75" customHeight="1">
      <c r="A235" s="6" t="s">
        <v>44</v>
      </c>
      <c s="6"/>
      <c s="40" t="s">
        <v>39</v>
      </c>
      <c s="6"/>
      <c s="27" t="s">
        <v>154</v>
      </c>
      <c s="6"/>
      <c s="6"/>
      <c s="6"/>
      <c s="41">
        <f>0+Q235</f>
      </c>
      <c s="6"/>
      <c r="O235">
        <f>0+R235</f>
      </c>
      <c r="Q235">
        <f>0+I236+I240+I244+I248+I252+I256+I260+I264+I268+I272+I276+I280+I284+I288+I292+I296+I300+I304+I308+I312+I316+I320+I324</f>
      </c>
      <c>
        <f>0+O236+O240+O244+O248+O252+O256+O260+O264+O268+O272+O276+O280+O284+O288+O292+O296+O300+O304+O308+O312+O316+O320+O324</f>
      </c>
    </row>
    <row r="236" spans="1:16" ht="12.75">
      <c r="A236" s="25" t="s">
        <v>46</v>
      </c>
      <c s="29" t="s">
        <v>435</v>
      </c>
      <c s="29" t="s">
        <v>1198</v>
      </c>
      <c s="25" t="s">
        <v>48</v>
      </c>
      <c s="30" t="s">
        <v>1199</v>
      </c>
      <c s="31" t="s">
        <v>158</v>
      </c>
      <c s="32">
        <v>6</v>
      </c>
      <c s="33">
        <v>0</v>
      </c>
      <c s="33">
        <f>ROUND(ROUND(H236,2)*ROUND(G236,3),2)</f>
      </c>
      <c s="31" t="s">
        <v>51</v>
      </c>
      <c r="O236">
        <f>(I236*21)/100</f>
      </c>
      <c t="s">
        <v>22</v>
      </c>
    </row>
    <row r="237" spans="1:5" ht="12.75">
      <c r="A237" s="34" t="s">
        <v>52</v>
      </c>
      <c r="E237" s="35" t="s">
        <v>1200</v>
      </c>
    </row>
    <row r="238" spans="1:5" ht="12.75">
      <c r="A238" s="36" t="s">
        <v>54</v>
      </c>
      <c r="E238" s="37" t="s">
        <v>1201</v>
      </c>
    </row>
    <row r="239" spans="1:5" ht="63.75">
      <c r="A239" t="s">
        <v>56</v>
      </c>
      <c r="E239" s="35" t="s">
        <v>1114</v>
      </c>
    </row>
    <row r="240" spans="1:16" ht="12.75">
      <c r="A240" s="25" t="s">
        <v>46</v>
      </c>
      <c s="29" t="s">
        <v>441</v>
      </c>
      <c s="29" t="s">
        <v>1202</v>
      </c>
      <c s="25" t="s">
        <v>48</v>
      </c>
      <c s="30" t="s">
        <v>1203</v>
      </c>
      <c s="31" t="s">
        <v>158</v>
      </c>
      <c s="32">
        <v>12</v>
      </c>
      <c s="33">
        <v>0</v>
      </c>
      <c s="33">
        <f>ROUND(ROUND(H240,2)*ROUND(G240,3),2)</f>
      </c>
      <c s="31" t="s">
        <v>51</v>
      </c>
      <c r="O240">
        <f>(I240*21)/100</f>
      </c>
      <c t="s">
        <v>22</v>
      </c>
    </row>
    <row r="241" spans="1:5" ht="51">
      <c r="A241" s="34" t="s">
        <v>52</v>
      </c>
      <c r="E241" s="35" t="s">
        <v>159</v>
      </c>
    </row>
    <row r="242" spans="1:5" ht="12.75">
      <c r="A242" s="36" t="s">
        <v>54</v>
      </c>
      <c r="E242" s="37" t="s">
        <v>1204</v>
      </c>
    </row>
    <row r="243" spans="1:5" ht="63.75">
      <c r="A243" t="s">
        <v>56</v>
      </c>
      <c r="E243" s="35" t="s">
        <v>1205</v>
      </c>
    </row>
    <row r="244" spans="1:16" ht="25.5">
      <c r="A244" s="25" t="s">
        <v>46</v>
      </c>
      <c s="29" t="s">
        <v>445</v>
      </c>
      <c s="29" t="s">
        <v>381</v>
      </c>
      <c s="25" t="s">
        <v>48</v>
      </c>
      <c s="30" t="s">
        <v>382</v>
      </c>
      <c s="31" t="s">
        <v>158</v>
      </c>
      <c s="32">
        <v>320</v>
      </c>
      <c s="33">
        <v>0</v>
      </c>
      <c s="33">
        <f>ROUND(ROUND(H244,2)*ROUND(G244,3),2)</f>
      </c>
      <c s="31" t="s">
        <v>51</v>
      </c>
      <c r="O244">
        <f>(I244*21)/100</f>
      </c>
      <c t="s">
        <v>22</v>
      </c>
    </row>
    <row r="245" spans="1:5" ht="38.25">
      <c r="A245" s="34" t="s">
        <v>52</v>
      </c>
      <c r="E245" s="35" t="s">
        <v>383</v>
      </c>
    </row>
    <row r="246" spans="1:5" ht="12.75">
      <c r="A246" s="36" t="s">
        <v>54</v>
      </c>
      <c r="E246" s="37" t="s">
        <v>1206</v>
      </c>
    </row>
    <row r="247" spans="1:5" ht="127.5">
      <c r="A247" t="s">
        <v>56</v>
      </c>
      <c r="E247" s="35" t="s">
        <v>385</v>
      </c>
    </row>
    <row r="248" spans="1:16" ht="25.5">
      <c r="A248" s="25" t="s">
        <v>46</v>
      </c>
      <c s="29" t="s">
        <v>451</v>
      </c>
      <c s="29" t="s">
        <v>387</v>
      </c>
      <c s="25" t="s">
        <v>48</v>
      </c>
      <c s="30" t="s">
        <v>388</v>
      </c>
      <c s="31" t="s">
        <v>158</v>
      </c>
      <c s="32">
        <v>180</v>
      </c>
      <c s="33">
        <v>0</v>
      </c>
      <c s="33">
        <f>ROUND(ROUND(H248,2)*ROUND(G248,3),2)</f>
      </c>
      <c s="31" t="s">
        <v>51</v>
      </c>
      <c r="O248">
        <f>(I248*21)/100</f>
      </c>
      <c t="s">
        <v>22</v>
      </c>
    </row>
    <row r="249" spans="1:5" ht="51">
      <c r="A249" s="34" t="s">
        <v>52</v>
      </c>
      <c r="E249" s="35" t="s">
        <v>159</v>
      </c>
    </row>
    <row r="250" spans="1:5" ht="12.75">
      <c r="A250" s="36" t="s">
        <v>54</v>
      </c>
      <c r="E250" s="37" t="s">
        <v>641</v>
      </c>
    </row>
    <row r="251" spans="1:5" ht="38.25">
      <c r="A251" t="s">
        <v>56</v>
      </c>
      <c r="E251" s="35" t="s">
        <v>161</v>
      </c>
    </row>
    <row r="252" spans="1:16" ht="12.75">
      <c r="A252" s="25" t="s">
        <v>46</v>
      </c>
      <c s="29" t="s">
        <v>456</v>
      </c>
      <c s="29" t="s">
        <v>395</v>
      </c>
      <c s="25" t="s">
        <v>48</v>
      </c>
      <c s="30" t="s">
        <v>396</v>
      </c>
      <c s="31" t="s">
        <v>60</v>
      </c>
      <c s="32">
        <v>55</v>
      </c>
      <c s="33">
        <v>0</v>
      </c>
      <c s="33">
        <f>ROUND(ROUND(H252,2)*ROUND(G252,3),2)</f>
      </c>
      <c s="31" t="s">
        <v>51</v>
      </c>
      <c r="O252">
        <f>(I252*21)/100</f>
      </c>
      <c t="s">
        <v>22</v>
      </c>
    </row>
    <row r="253" spans="1:5" ht="12.75">
      <c r="A253" s="34" t="s">
        <v>52</v>
      </c>
      <c r="E253" s="35" t="s">
        <v>48</v>
      </c>
    </row>
    <row r="254" spans="1:5" ht="12.75">
      <c r="A254" s="36" t="s">
        <v>54</v>
      </c>
      <c r="E254" s="37" t="s">
        <v>1207</v>
      </c>
    </row>
    <row r="255" spans="1:5" ht="51">
      <c r="A255" t="s">
        <v>56</v>
      </c>
      <c r="E255" s="35" t="s">
        <v>398</v>
      </c>
    </row>
    <row r="256" spans="1:16" ht="12.75">
      <c r="A256" s="25" t="s">
        <v>46</v>
      </c>
      <c s="29" t="s">
        <v>572</v>
      </c>
      <c s="29" t="s">
        <v>400</v>
      </c>
      <c s="25" t="s">
        <v>48</v>
      </c>
      <c s="30" t="s">
        <v>401</v>
      </c>
      <c s="31" t="s">
        <v>60</v>
      </c>
      <c s="32">
        <v>5</v>
      </c>
      <c s="33">
        <v>0</v>
      </c>
      <c s="33">
        <f>ROUND(ROUND(H256,2)*ROUND(G256,3),2)</f>
      </c>
      <c s="31" t="s">
        <v>51</v>
      </c>
      <c r="O256">
        <f>(I256*21)/100</f>
      </c>
      <c t="s">
        <v>22</v>
      </c>
    </row>
    <row r="257" spans="1:5" ht="12.75">
      <c r="A257" s="34" t="s">
        <v>52</v>
      </c>
      <c r="E257" s="35" t="s">
        <v>219</v>
      </c>
    </row>
    <row r="258" spans="1:5" ht="12.75">
      <c r="A258" s="36" t="s">
        <v>54</v>
      </c>
      <c r="E258" s="37" t="s">
        <v>108</v>
      </c>
    </row>
    <row r="259" spans="1:5" ht="25.5">
      <c r="A259" t="s">
        <v>56</v>
      </c>
      <c r="E259" s="35" t="s">
        <v>403</v>
      </c>
    </row>
    <row r="260" spans="1:16" ht="25.5">
      <c r="A260" s="25" t="s">
        <v>46</v>
      </c>
      <c s="29" t="s">
        <v>573</v>
      </c>
      <c s="29" t="s">
        <v>405</v>
      </c>
      <c s="25" t="s">
        <v>48</v>
      </c>
      <c s="30" t="s">
        <v>406</v>
      </c>
      <c s="31" t="s">
        <v>60</v>
      </c>
      <c s="32">
        <v>4</v>
      </c>
      <c s="33">
        <v>0</v>
      </c>
      <c s="33">
        <f>ROUND(ROUND(H260,2)*ROUND(G260,3),2)</f>
      </c>
      <c s="31" t="s">
        <v>51</v>
      </c>
      <c r="O260">
        <f>(I260*21)/100</f>
      </c>
      <c t="s">
        <v>22</v>
      </c>
    </row>
    <row r="261" spans="1:5" ht="12.75">
      <c r="A261" s="34" t="s">
        <v>52</v>
      </c>
      <c r="E261" s="35" t="s">
        <v>48</v>
      </c>
    </row>
    <row r="262" spans="1:5" ht="12.75">
      <c r="A262" s="36" t="s">
        <v>54</v>
      </c>
      <c r="E262" s="37" t="s">
        <v>434</v>
      </c>
    </row>
    <row r="263" spans="1:5" ht="51">
      <c r="A263" t="s">
        <v>56</v>
      </c>
      <c r="E263" s="35" t="s">
        <v>398</v>
      </c>
    </row>
    <row r="264" spans="1:16" ht="25.5">
      <c r="A264" s="25" t="s">
        <v>46</v>
      </c>
      <c s="29" t="s">
        <v>574</v>
      </c>
      <c s="29" t="s">
        <v>409</v>
      </c>
      <c s="25" t="s">
        <v>48</v>
      </c>
      <c s="30" t="s">
        <v>410</v>
      </c>
      <c s="31" t="s">
        <v>60</v>
      </c>
      <c s="32">
        <v>22</v>
      </c>
      <c s="33">
        <v>0</v>
      </c>
      <c s="33">
        <f>ROUND(ROUND(H264,2)*ROUND(G264,3),2)</f>
      </c>
      <c s="31" t="s">
        <v>51</v>
      </c>
      <c r="O264">
        <f>(I264*21)/100</f>
      </c>
      <c t="s">
        <v>22</v>
      </c>
    </row>
    <row r="265" spans="1:5" ht="12.75">
      <c r="A265" s="34" t="s">
        <v>52</v>
      </c>
      <c r="E265" s="35" t="s">
        <v>411</v>
      </c>
    </row>
    <row r="266" spans="1:5" ht="12.75">
      <c r="A266" s="36" t="s">
        <v>54</v>
      </c>
      <c r="E266" s="37" t="s">
        <v>426</v>
      </c>
    </row>
    <row r="267" spans="1:5" ht="25.5">
      <c r="A267" t="s">
        <v>56</v>
      </c>
      <c r="E267" s="35" t="s">
        <v>413</v>
      </c>
    </row>
    <row r="268" spans="1:16" ht="12.75">
      <c r="A268" s="25" t="s">
        <v>46</v>
      </c>
      <c s="29" t="s">
        <v>575</v>
      </c>
      <c s="29" t="s">
        <v>415</v>
      </c>
      <c s="25" t="s">
        <v>48</v>
      </c>
      <c s="30" t="s">
        <v>416</v>
      </c>
      <c s="31" t="s">
        <v>60</v>
      </c>
      <c s="32">
        <v>19</v>
      </c>
      <c s="33">
        <v>0</v>
      </c>
      <c s="33">
        <f>ROUND(ROUND(H268,2)*ROUND(G268,3),2)</f>
      </c>
      <c s="31" t="s">
        <v>51</v>
      </c>
      <c r="O268">
        <f>(I268*21)/100</f>
      </c>
      <c t="s">
        <v>22</v>
      </c>
    </row>
    <row r="269" spans="1:5" ht="51">
      <c r="A269" s="34" t="s">
        <v>52</v>
      </c>
      <c r="E269" s="35" t="s">
        <v>159</v>
      </c>
    </row>
    <row r="270" spans="1:5" ht="12.75">
      <c r="A270" s="36" t="s">
        <v>54</v>
      </c>
      <c r="E270" s="37" t="s">
        <v>426</v>
      </c>
    </row>
    <row r="271" spans="1:5" ht="25.5">
      <c r="A271" t="s">
        <v>56</v>
      </c>
      <c r="E271" s="35" t="s">
        <v>170</v>
      </c>
    </row>
    <row r="272" spans="1:16" ht="25.5">
      <c r="A272" s="25" t="s">
        <v>46</v>
      </c>
      <c s="29" t="s">
        <v>577</v>
      </c>
      <c s="29" t="s">
        <v>423</v>
      </c>
      <c s="25" t="s">
        <v>48</v>
      </c>
      <c s="30" t="s">
        <v>424</v>
      </c>
      <c s="31" t="s">
        <v>60</v>
      </c>
      <c s="32">
        <v>14</v>
      </c>
      <c s="33">
        <v>0</v>
      </c>
      <c s="33">
        <f>ROUND(ROUND(H272,2)*ROUND(G272,3),2)</f>
      </c>
      <c s="31" t="s">
        <v>51</v>
      </c>
      <c r="O272">
        <f>(I272*21)/100</f>
      </c>
      <c t="s">
        <v>22</v>
      </c>
    </row>
    <row r="273" spans="1:5" ht="12.75">
      <c r="A273" s="34" t="s">
        <v>52</v>
      </c>
      <c r="E273" s="35" t="s">
        <v>425</v>
      </c>
    </row>
    <row r="274" spans="1:5" ht="12.75">
      <c r="A274" s="36" t="s">
        <v>54</v>
      </c>
      <c r="E274" s="37" t="s">
        <v>426</v>
      </c>
    </row>
    <row r="275" spans="1:5" ht="25.5">
      <c r="A275" t="s">
        <v>56</v>
      </c>
      <c r="E275" s="35" t="s">
        <v>427</v>
      </c>
    </row>
    <row r="276" spans="1:16" ht="12.75">
      <c r="A276" s="25" t="s">
        <v>46</v>
      </c>
      <c s="29" t="s">
        <v>578</v>
      </c>
      <c s="29" t="s">
        <v>429</v>
      </c>
      <c s="25" t="s">
        <v>48</v>
      </c>
      <c s="30" t="s">
        <v>430</v>
      </c>
      <c s="31" t="s">
        <v>60</v>
      </c>
      <c s="32">
        <v>13</v>
      </c>
      <c s="33">
        <v>0</v>
      </c>
      <c s="33">
        <f>ROUND(ROUND(H276,2)*ROUND(G276,3),2)</f>
      </c>
      <c s="31" t="s">
        <v>51</v>
      </c>
      <c r="O276">
        <f>(I276*21)/100</f>
      </c>
      <c t="s">
        <v>22</v>
      </c>
    </row>
    <row r="277" spans="1:5" ht="51">
      <c r="A277" s="34" t="s">
        <v>52</v>
      </c>
      <c r="E277" s="35" t="s">
        <v>159</v>
      </c>
    </row>
    <row r="278" spans="1:5" ht="12.75">
      <c r="A278" s="36" t="s">
        <v>54</v>
      </c>
      <c r="E278" s="37" t="s">
        <v>426</v>
      </c>
    </row>
    <row r="279" spans="1:5" ht="25.5">
      <c r="A279" t="s">
        <v>56</v>
      </c>
      <c r="E279" s="35" t="s">
        <v>170</v>
      </c>
    </row>
    <row r="280" spans="1:16" ht="25.5">
      <c r="A280" s="25" t="s">
        <v>46</v>
      </c>
      <c s="29" t="s">
        <v>583</v>
      </c>
      <c s="29" t="s">
        <v>436</v>
      </c>
      <c s="25" t="s">
        <v>48</v>
      </c>
      <c s="30" t="s">
        <v>437</v>
      </c>
      <c s="31" t="s">
        <v>50</v>
      </c>
      <c s="32">
        <v>636.2</v>
      </c>
      <c s="33">
        <v>0</v>
      </c>
      <c s="33">
        <f>ROUND(ROUND(H280,2)*ROUND(G280,3),2)</f>
      </c>
      <c s="31" t="s">
        <v>51</v>
      </c>
      <c r="O280">
        <f>(I280*21)/100</f>
      </c>
      <c t="s">
        <v>22</v>
      </c>
    </row>
    <row r="281" spans="1:5" ht="25.5">
      <c r="A281" s="34" t="s">
        <v>52</v>
      </c>
      <c r="E281" s="35" t="s">
        <v>438</v>
      </c>
    </row>
    <row r="282" spans="1:5" ht="102">
      <c r="A282" s="36" t="s">
        <v>54</v>
      </c>
      <c r="E282" s="37" t="s">
        <v>1208</v>
      </c>
    </row>
    <row r="283" spans="1:5" ht="38.25">
      <c r="A283" t="s">
        <v>56</v>
      </c>
      <c r="E283" s="35" t="s">
        <v>440</v>
      </c>
    </row>
    <row r="284" spans="1:16" ht="25.5">
      <c r="A284" s="25" t="s">
        <v>46</v>
      </c>
      <c s="29" t="s">
        <v>588</v>
      </c>
      <c s="29" t="s">
        <v>442</v>
      </c>
      <c s="25" t="s">
        <v>48</v>
      </c>
      <c s="30" t="s">
        <v>443</v>
      </c>
      <c s="31" t="s">
        <v>50</v>
      </c>
      <c s="32">
        <v>636.2</v>
      </c>
      <c s="33">
        <v>0</v>
      </c>
      <c s="33">
        <f>ROUND(ROUND(H284,2)*ROUND(G284,3),2)</f>
      </c>
      <c s="31" t="s">
        <v>51</v>
      </c>
      <c r="O284">
        <f>(I284*21)/100</f>
      </c>
      <c t="s">
        <v>22</v>
      </c>
    </row>
    <row r="285" spans="1:5" ht="25.5">
      <c r="A285" s="34" t="s">
        <v>52</v>
      </c>
      <c r="E285" s="35" t="s">
        <v>444</v>
      </c>
    </row>
    <row r="286" spans="1:5" ht="102">
      <c r="A286" s="36" t="s">
        <v>54</v>
      </c>
      <c r="E286" s="37" t="s">
        <v>1208</v>
      </c>
    </row>
    <row r="287" spans="1:5" ht="38.25">
      <c r="A287" t="s">
        <v>56</v>
      </c>
      <c r="E287" s="35" t="s">
        <v>440</v>
      </c>
    </row>
    <row r="288" spans="1:16" ht="12.75">
      <c r="A288" s="25" t="s">
        <v>46</v>
      </c>
      <c s="29" t="s">
        <v>594</v>
      </c>
      <c s="29" t="s">
        <v>579</v>
      </c>
      <c s="25" t="s">
        <v>48</v>
      </c>
      <c s="30" t="s">
        <v>580</v>
      </c>
      <c s="31" t="s">
        <v>60</v>
      </c>
      <c s="32">
        <v>1</v>
      </c>
      <c s="33">
        <v>0</v>
      </c>
      <c s="33">
        <f>ROUND(ROUND(H288,2)*ROUND(G288,3),2)</f>
      </c>
      <c s="31" t="s">
        <v>51</v>
      </c>
      <c r="O288">
        <f>(I288*21)/100</f>
      </c>
      <c t="s">
        <v>22</v>
      </c>
    </row>
    <row r="289" spans="1:5" ht="12.75">
      <c r="A289" s="34" t="s">
        <v>52</v>
      </c>
      <c r="E289" s="35" t="s">
        <v>48</v>
      </c>
    </row>
    <row r="290" spans="1:5" ht="12.75">
      <c r="A290" s="36" t="s">
        <v>54</v>
      </c>
      <c r="E290" s="37" t="s">
        <v>1209</v>
      </c>
    </row>
    <row r="291" spans="1:5" ht="38.25">
      <c r="A291" t="s">
        <v>56</v>
      </c>
      <c r="E291" s="35" t="s">
        <v>582</v>
      </c>
    </row>
    <row r="292" spans="1:16" ht="12.75">
      <c r="A292" s="25" t="s">
        <v>46</v>
      </c>
      <c s="29" t="s">
        <v>600</v>
      </c>
      <c s="29" t="s">
        <v>584</v>
      </c>
      <c s="25" t="s">
        <v>48</v>
      </c>
      <c s="30" t="s">
        <v>585</v>
      </c>
      <c s="31" t="s">
        <v>60</v>
      </c>
      <c s="32">
        <v>8</v>
      </c>
      <c s="33">
        <v>0</v>
      </c>
      <c s="33">
        <f>ROUND(ROUND(H292,2)*ROUND(G292,3),2)</f>
      </c>
      <c s="31" t="s">
        <v>51</v>
      </c>
      <c r="O292">
        <f>(I292*21)/100</f>
      </c>
      <c t="s">
        <v>22</v>
      </c>
    </row>
    <row r="293" spans="1:5" ht="12.75">
      <c r="A293" s="34" t="s">
        <v>52</v>
      </c>
      <c r="E293" s="35" t="s">
        <v>48</v>
      </c>
    </row>
    <row r="294" spans="1:5" ht="12.75">
      <c r="A294" s="36" t="s">
        <v>54</v>
      </c>
      <c r="E294" s="37" t="s">
        <v>702</v>
      </c>
    </row>
    <row r="295" spans="1:5" ht="38.25">
      <c r="A295" t="s">
        <v>56</v>
      </c>
      <c r="E295" s="35" t="s">
        <v>587</v>
      </c>
    </row>
    <row r="296" spans="1:16" ht="12.75">
      <c r="A296" s="25" t="s">
        <v>46</v>
      </c>
      <c s="29" t="s">
        <v>602</v>
      </c>
      <c s="29" t="s">
        <v>1210</v>
      </c>
      <c s="25" t="s">
        <v>48</v>
      </c>
      <c s="30" t="s">
        <v>1211</v>
      </c>
      <c s="31" t="s">
        <v>60</v>
      </c>
      <c s="32">
        <v>3</v>
      </c>
      <c s="33">
        <v>0</v>
      </c>
      <c s="33">
        <f>ROUND(ROUND(H296,2)*ROUND(G296,3),2)</f>
      </c>
      <c s="31" t="s">
        <v>51</v>
      </c>
      <c r="O296">
        <f>(I296*21)/100</f>
      </c>
      <c t="s">
        <v>22</v>
      </c>
    </row>
    <row r="297" spans="1:5" ht="12.75">
      <c r="A297" s="34" t="s">
        <v>52</v>
      </c>
      <c r="E297" s="35" t="s">
        <v>48</v>
      </c>
    </row>
    <row r="298" spans="1:5" ht="12.75">
      <c r="A298" s="36" t="s">
        <v>54</v>
      </c>
      <c r="E298" s="37" t="s">
        <v>568</v>
      </c>
    </row>
    <row r="299" spans="1:5" ht="409.5">
      <c r="A299" t="s">
        <v>56</v>
      </c>
      <c r="E299" s="35" t="s">
        <v>747</v>
      </c>
    </row>
    <row r="300" spans="1:16" ht="25.5">
      <c r="A300" s="25" t="s">
        <v>46</v>
      </c>
      <c s="29" t="s">
        <v>604</v>
      </c>
      <c s="29" t="s">
        <v>1212</v>
      </c>
      <c s="25" t="s">
        <v>48</v>
      </c>
      <c s="30" t="s">
        <v>1213</v>
      </c>
      <c s="31" t="s">
        <v>60</v>
      </c>
      <c s="32">
        <v>1</v>
      </c>
      <c s="33">
        <v>0</v>
      </c>
      <c s="33">
        <f>ROUND(ROUND(H300,2)*ROUND(G300,3),2)</f>
      </c>
      <c s="31" t="s">
        <v>51</v>
      </c>
      <c r="O300">
        <f>(I300*21)/100</f>
      </c>
      <c t="s">
        <v>22</v>
      </c>
    </row>
    <row r="301" spans="1:5" ht="12.75">
      <c r="A301" s="34" t="s">
        <v>52</v>
      </c>
      <c r="E301" s="35" t="s">
        <v>48</v>
      </c>
    </row>
    <row r="302" spans="1:5" ht="12.75">
      <c r="A302" s="36" t="s">
        <v>54</v>
      </c>
      <c r="E302" s="37" t="s">
        <v>103</v>
      </c>
    </row>
    <row r="303" spans="1:5" ht="409.5">
      <c r="A303" t="s">
        <v>56</v>
      </c>
      <c r="E303" s="35" t="s">
        <v>750</v>
      </c>
    </row>
    <row r="304" spans="1:16" ht="12.75">
      <c r="A304" s="25" t="s">
        <v>46</v>
      </c>
      <c s="29" t="s">
        <v>609</v>
      </c>
      <c s="29" t="s">
        <v>446</v>
      </c>
      <c s="25" t="s">
        <v>48</v>
      </c>
      <c s="30" t="s">
        <v>447</v>
      </c>
      <c s="31" t="s">
        <v>158</v>
      </c>
      <c s="32">
        <v>66</v>
      </c>
      <c s="33">
        <v>0</v>
      </c>
      <c s="33">
        <f>ROUND(ROUND(H304,2)*ROUND(G304,3),2)</f>
      </c>
      <c s="31" t="s">
        <v>51</v>
      </c>
      <c r="O304">
        <f>(I304*21)/100</f>
      </c>
      <c t="s">
        <v>22</v>
      </c>
    </row>
    <row r="305" spans="1:5" ht="12.75">
      <c r="A305" s="34" t="s">
        <v>52</v>
      </c>
      <c r="E305" s="35" t="s">
        <v>448</v>
      </c>
    </row>
    <row r="306" spans="1:5" ht="12.75">
      <c r="A306" s="36" t="s">
        <v>54</v>
      </c>
      <c r="E306" s="37" t="s">
        <v>1214</v>
      </c>
    </row>
    <row r="307" spans="1:5" ht="63.75">
      <c r="A307" t="s">
        <v>56</v>
      </c>
      <c r="E307" s="35" t="s">
        <v>450</v>
      </c>
    </row>
    <row r="308" spans="1:16" ht="12.75">
      <c r="A308" s="25" t="s">
        <v>46</v>
      </c>
      <c s="29" t="s">
        <v>615</v>
      </c>
      <c s="29" t="s">
        <v>1215</v>
      </c>
      <c s="25" t="s">
        <v>48</v>
      </c>
      <c s="30" t="s">
        <v>1216</v>
      </c>
      <c s="31" t="s">
        <v>158</v>
      </c>
      <c s="32">
        <v>10</v>
      </c>
      <c s="33">
        <v>0</v>
      </c>
      <c s="33">
        <f>ROUND(ROUND(H308,2)*ROUND(G308,3),2)</f>
      </c>
      <c s="31" t="s">
        <v>51</v>
      </c>
      <c r="O308">
        <f>(I308*21)/100</f>
      </c>
      <c t="s">
        <v>22</v>
      </c>
    </row>
    <row r="309" spans="1:5" ht="12.75">
      <c r="A309" s="34" t="s">
        <v>52</v>
      </c>
      <c r="E309" s="35" t="s">
        <v>1217</v>
      </c>
    </row>
    <row r="310" spans="1:5" ht="12.75">
      <c r="A310" s="36" t="s">
        <v>54</v>
      </c>
      <c r="E310" s="37" t="s">
        <v>1218</v>
      </c>
    </row>
    <row r="311" spans="1:5" ht="63.75">
      <c r="A311" t="s">
        <v>56</v>
      </c>
      <c r="E311" s="35" t="s">
        <v>450</v>
      </c>
    </row>
    <row r="312" spans="1:16" ht="12.75">
      <c r="A312" s="25" t="s">
        <v>46</v>
      </c>
      <c s="29" t="s">
        <v>617</v>
      </c>
      <c s="29" t="s">
        <v>452</v>
      </c>
      <c s="25" t="s">
        <v>48</v>
      </c>
      <c s="30" t="s">
        <v>453</v>
      </c>
      <c s="31" t="s">
        <v>158</v>
      </c>
      <c s="32">
        <v>960</v>
      </c>
      <c s="33">
        <v>0</v>
      </c>
      <c s="33">
        <f>ROUND(ROUND(H312,2)*ROUND(G312,3),2)</f>
      </c>
      <c s="31" t="s">
        <v>51</v>
      </c>
      <c r="O312">
        <f>(I312*21)/100</f>
      </c>
      <c t="s">
        <v>22</v>
      </c>
    </row>
    <row r="313" spans="1:5" ht="12.75">
      <c r="A313" s="34" t="s">
        <v>52</v>
      </c>
      <c r="E313" s="35" t="s">
        <v>48</v>
      </c>
    </row>
    <row r="314" spans="1:5" ht="25.5">
      <c r="A314" s="36" t="s">
        <v>54</v>
      </c>
      <c r="E314" s="37" t="s">
        <v>1219</v>
      </c>
    </row>
    <row r="315" spans="1:5" ht="25.5">
      <c r="A315" t="s">
        <v>56</v>
      </c>
      <c r="E315" s="35" t="s">
        <v>455</v>
      </c>
    </row>
    <row r="316" spans="1:16" ht="12.75">
      <c r="A316" s="25" t="s">
        <v>46</v>
      </c>
      <c s="29" t="s">
        <v>1220</v>
      </c>
      <c s="29" t="s">
        <v>1221</v>
      </c>
      <c s="25" t="s">
        <v>48</v>
      </c>
      <c s="30" t="s">
        <v>1222</v>
      </c>
      <c s="31" t="s">
        <v>50</v>
      </c>
      <c s="32">
        <v>12</v>
      </c>
      <c s="33">
        <v>0</v>
      </c>
      <c s="33">
        <f>ROUND(ROUND(H316,2)*ROUND(G316,3),2)</f>
      </c>
      <c s="31" t="s">
        <v>51</v>
      </c>
      <c r="O316">
        <f>(I316*21)/100</f>
      </c>
      <c t="s">
        <v>22</v>
      </c>
    </row>
    <row r="317" spans="1:5" ht="12.75">
      <c r="A317" s="34" t="s">
        <v>52</v>
      </c>
      <c r="E317" s="35" t="s">
        <v>115</v>
      </c>
    </row>
    <row r="318" spans="1:5" ht="12.75">
      <c r="A318" s="36" t="s">
        <v>54</v>
      </c>
      <c r="E318" s="37" t="s">
        <v>1223</v>
      </c>
    </row>
    <row r="319" spans="1:5" ht="63.75">
      <c r="A319" t="s">
        <v>56</v>
      </c>
      <c r="E319" s="35" t="s">
        <v>1224</v>
      </c>
    </row>
    <row r="320" spans="1:16" ht="12.75">
      <c r="A320" s="25" t="s">
        <v>46</v>
      </c>
      <c s="29" t="s">
        <v>1225</v>
      </c>
      <c s="29" t="s">
        <v>1125</v>
      </c>
      <c s="25" t="s">
        <v>48</v>
      </c>
      <c s="30" t="s">
        <v>1126</v>
      </c>
      <c s="31" t="s">
        <v>158</v>
      </c>
      <c s="32">
        <v>115</v>
      </c>
      <c s="33">
        <v>0</v>
      </c>
      <c s="33">
        <f>ROUND(ROUND(H320,2)*ROUND(G320,3),2)</f>
      </c>
      <c s="31" t="s">
        <v>51</v>
      </c>
      <c r="O320">
        <f>(I320*21)/100</f>
      </c>
      <c t="s">
        <v>22</v>
      </c>
    </row>
    <row r="321" spans="1:5" ht="12.75">
      <c r="A321" s="34" t="s">
        <v>52</v>
      </c>
      <c r="E321" s="35" t="s">
        <v>48</v>
      </c>
    </row>
    <row r="322" spans="1:5" ht="12.75">
      <c r="A322" s="36" t="s">
        <v>54</v>
      </c>
      <c r="E322" s="37" t="s">
        <v>1226</v>
      </c>
    </row>
    <row r="323" spans="1:5" ht="89.25">
      <c r="A323" t="s">
        <v>56</v>
      </c>
      <c r="E323" s="35" t="s">
        <v>757</v>
      </c>
    </row>
    <row r="324" spans="1:16" ht="12.75">
      <c r="A324" s="25" t="s">
        <v>46</v>
      </c>
      <c s="29" t="s">
        <v>1227</v>
      </c>
      <c s="29" t="s">
        <v>457</v>
      </c>
      <c s="25" t="s">
        <v>48</v>
      </c>
      <c s="30" t="s">
        <v>458</v>
      </c>
      <c s="31" t="s">
        <v>114</v>
      </c>
      <c s="32">
        <v>45</v>
      </c>
      <c s="33">
        <v>0</v>
      </c>
      <c s="33">
        <f>ROUND(ROUND(H324,2)*ROUND(G324,3),2)</f>
      </c>
      <c s="31" t="s">
        <v>51</v>
      </c>
      <c r="O324">
        <f>(I324*21)/100</f>
      </c>
      <c t="s">
        <v>22</v>
      </c>
    </row>
    <row r="325" spans="1:5" ht="12.75">
      <c r="A325" s="34" t="s">
        <v>52</v>
      </c>
      <c r="E325" s="35" t="s">
        <v>115</v>
      </c>
    </row>
    <row r="326" spans="1:5" ht="38.25">
      <c r="A326" s="36" t="s">
        <v>54</v>
      </c>
      <c r="E326" s="37" t="s">
        <v>1228</v>
      </c>
    </row>
    <row r="327" spans="1:5" ht="76.5">
      <c r="A327" t="s">
        <v>56</v>
      </c>
      <c r="E327" s="35" t="s">
        <v>460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0+O8+O29+O118+O131+O148+O217+O234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1229</v>
      </c>
      <c s="38">
        <f>0+I8+I29+I118+I131+I148+I217+I234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1229</v>
      </c>
      <c s="6"/>
      <c s="18" t="s">
        <v>1230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</f>
      </c>
      <c>
        <f>0+O9+O13+O17+O21+O25</f>
      </c>
    </row>
    <row r="9" spans="1:16" ht="12.75">
      <c r="A9" s="25" t="s">
        <v>46</v>
      </c>
      <c s="29" t="s">
        <v>28</v>
      </c>
      <c s="29" t="s">
        <v>86</v>
      </c>
      <c s="25" t="s">
        <v>48</v>
      </c>
      <c s="30" t="s">
        <v>202</v>
      </c>
      <c s="31" t="s">
        <v>89</v>
      </c>
      <c s="32">
        <v>19.2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25.5">
      <c r="A11" s="36" t="s">
        <v>54</v>
      </c>
      <c r="E11" s="37" t="s">
        <v>1231</v>
      </c>
    </row>
    <row r="12" spans="1:5" ht="25.5">
      <c r="A12" t="s">
        <v>56</v>
      </c>
      <c r="E12" s="35" t="s">
        <v>204</v>
      </c>
    </row>
    <row r="13" spans="1:16" ht="25.5">
      <c r="A13" s="25" t="s">
        <v>46</v>
      </c>
      <c s="29" t="s">
        <v>22</v>
      </c>
      <c s="29" t="s">
        <v>86</v>
      </c>
      <c s="25" t="s">
        <v>87</v>
      </c>
      <c s="30" t="s">
        <v>88</v>
      </c>
      <c s="31" t="s">
        <v>89</v>
      </c>
      <c s="32">
        <v>24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38.25">
      <c r="A15" s="36" t="s">
        <v>54</v>
      </c>
      <c r="E15" s="37" t="s">
        <v>1232</v>
      </c>
    </row>
    <row r="16" spans="1:5" ht="89.25">
      <c r="A16" t="s">
        <v>56</v>
      </c>
      <c r="E16" s="35" t="s">
        <v>91</v>
      </c>
    </row>
    <row r="17" spans="1:16" ht="25.5">
      <c r="A17" s="25" t="s">
        <v>46</v>
      </c>
      <c s="29" t="s">
        <v>21</v>
      </c>
      <c s="29" t="s">
        <v>92</v>
      </c>
      <c s="25" t="s">
        <v>87</v>
      </c>
      <c s="30" t="s">
        <v>88</v>
      </c>
      <c s="31" t="s">
        <v>89</v>
      </c>
      <c s="32">
        <v>2927.044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93</v>
      </c>
    </row>
    <row r="19" spans="1:5" ht="140.25">
      <c r="A19" s="36" t="s">
        <v>54</v>
      </c>
      <c r="E19" s="37" t="s">
        <v>1233</v>
      </c>
    </row>
    <row r="20" spans="1:5" ht="89.25">
      <c r="A20" t="s">
        <v>56</v>
      </c>
      <c r="E20" s="35" t="s">
        <v>91</v>
      </c>
    </row>
    <row r="21" spans="1:16" ht="12.75">
      <c r="A21" s="25" t="s">
        <v>46</v>
      </c>
      <c s="29" t="s">
        <v>32</v>
      </c>
      <c s="29" t="s">
        <v>207</v>
      </c>
      <c s="25" t="s">
        <v>48</v>
      </c>
      <c s="30" t="s">
        <v>208</v>
      </c>
      <c s="31" t="s">
        <v>89</v>
      </c>
      <c s="32">
        <v>0.009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48</v>
      </c>
    </row>
    <row r="23" spans="1:5" ht="12.75">
      <c r="A23" s="36" t="s">
        <v>54</v>
      </c>
      <c r="E23" s="37" t="s">
        <v>1234</v>
      </c>
    </row>
    <row r="24" spans="1:5" ht="140.25">
      <c r="A24" t="s">
        <v>56</v>
      </c>
      <c r="E24" s="35" t="s">
        <v>98</v>
      </c>
    </row>
    <row r="25" spans="1:16" ht="25.5">
      <c r="A25" s="25" t="s">
        <v>46</v>
      </c>
      <c s="29" t="s">
        <v>34</v>
      </c>
      <c s="29" t="s">
        <v>210</v>
      </c>
      <c s="25" t="s">
        <v>211</v>
      </c>
      <c s="30" t="s">
        <v>212</v>
      </c>
      <c s="31" t="s">
        <v>89</v>
      </c>
      <c s="32">
        <v>2.48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38.25">
      <c r="A27" s="36" t="s">
        <v>54</v>
      </c>
      <c r="E27" s="37" t="s">
        <v>1235</v>
      </c>
    </row>
    <row r="28" spans="1:5" ht="140.25">
      <c r="A28" t="s">
        <v>56</v>
      </c>
      <c r="E28" s="35" t="s">
        <v>98</v>
      </c>
    </row>
    <row r="29" spans="1:18" ht="12.75" customHeight="1">
      <c r="A29" s="6" t="s">
        <v>44</v>
      </c>
      <c s="6"/>
      <c s="40" t="s">
        <v>28</v>
      </c>
      <c s="6"/>
      <c s="27" t="s">
        <v>45</v>
      </c>
      <c s="6"/>
      <c s="6"/>
      <c s="6"/>
      <c s="41">
        <f>0+Q29</f>
      </c>
      <c s="6"/>
      <c r="O29">
        <f>0+R29</f>
      </c>
      <c r="Q29">
        <f>0+I30+I34+I38+I42+I46+I50+I54+I58+I62+I66+I70+I74+I78+I82+I86+I90+I94+I98+I102+I106+I110+I114</f>
      </c>
      <c>
        <f>0+O30+O34+O38+O42+O46+O50+O54+O58+O62+O66+O70+O74+O78+O82+O86+O90+O94+O98+O102+O106+O110+O114</f>
      </c>
    </row>
    <row r="30" spans="1:16" ht="12.75">
      <c r="A30" s="25" t="s">
        <v>46</v>
      </c>
      <c s="29" t="s">
        <v>36</v>
      </c>
      <c s="29" t="s">
        <v>47</v>
      </c>
      <c s="25" t="s">
        <v>48</v>
      </c>
      <c s="30" t="s">
        <v>49</v>
      </c>
      <c s="31" t="s">
        <v>50</v>
      </c>
      <c s="32">
        <v>80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51">
      <c r="A31" s="34" t="s">
        <v>52</v>
      </c>
      <c r="E31" s="35" t="s">
        <v>53</v>
      </c>
    </row>
    <row r="32" spans="1:5" ht="25.5">
      <c r="A32" s="36" t="s">
        <v>54</v>
      </c>
      <c r="E32" s="37" t="s">
        <v>1236</v>
      </c>
    </row>
    <row r="33" spans="1:5" ht="38.25">
      <c r="A33" t="s">
        <v>56</v>
      </c>
      <c r="E33" s="35" t="s">
        <v>57</v>
      </c>
    </row>
    <row r="34" spans="1:16" ht="12.75">
      <c r="A34" s="25" t="s">
        <v>46</v>
      </c>
      <c s="29" t="s">
        <v>77</v>
      </c>
      <c s="29" t="s">
        <v>70</v>
      </c>
      <c s="25" t="s">
        <v>48</v>
      </c>
      <c s="30" t="s">
        <v>71</v>
      </c>
      <c s="31" t="s">
        <v>60</v>
      </c>
      <c s="32">
        <v>4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63.75">
      <c r="A35" s="34" t="s">
        <v>52</v>
      </c>
      <c r="E35" s="35" t="s">
        <v>61</v>
      </c>
    </row>
    <row r="36" spans="1:5" ht="25.5">
      <c r="A36" s="36" t="s">
        <v>54</v>
      </c>
      <c r="E36" s="37" t="s">
        <v>215</v>
      </c>
    </row>
    <row r="37" spans="1:5" ht="127.5">
      <c r="A37" t="s">
        <v>56</v>
      </c>
      <c r="E37" s="35" t="s">
        <v>216</v>
      </c>
    </row>
    <row r="38" spans="1:16" ht="12.75">
      <c r="A38" s="25" t="s">
        <v>46</v>
      </c>
      <c s="29" t="s">
        <v>118</v>
      </c>
      <c s="29" t="s">
        <v>217</v>
      </c>
      <c s="25" t="s">
        <v>48</v>
      </c>
      <c s="30" t="s">
        <v>218</v>
      </c>
      <c s="31" t="s">
        <v>114</v>
      </c>
      <c s="32">
        <v>8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219</v>
      </c>
    </row>
    <row r="40" spans="1:5" ht="25.5">
      <c r="A40" s="36" t="s">
        <v>54</v>
      </c>
      <c r="E40" s="37" t="s">
        <v>1237</v>
      </c>
    </row>
    <row r="41" spans="1:5" ht="63.75">
      <c r="A41" t="s">
        <v>56</v>
      </c>
      <c r="E41" s="35" t="s">
        <v>117</v>
      </c>
    </row>
    <row r="42" spans="1:16" ht="25.5">
      <c r="A42" s="25" t="s">
        <v>46</v>
      </c>
      <c s="29" t="s">
        <v>39</v>
      </c>
      <c s="29" t="s">
        <v>221</v>
      </c>
      <c s="25" t="s">
        <v>48</v>
      </c>
      <c s="30" t="s">
        <v>222</v>
      </c>
      <c s="31" t="s">
        <v>114</v>
      </c>
      <c s="32">
        <v>551.25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12.75">
      <c r="A43" s="34" t="s">
        <v>52</v>
      </c>
      <c r="E43" s="35" t="s">
        <v>115</v>
      </c>
    </row>
    <row r="44" spans="1:5" ht="12.75">
      <c r="A44" s="36" t="s">
        <v>54</v>
      </c>
      <c r="E44" s="37" t="s">
        <v>1238</v>
      </c>
    </row>
    <row r="45" spans="1:5" ht="63.75">
      <c r="A45" t="s">
        <v>56</v>
      </c>
      <c r="E45" s="35" t="s">
        <v>117</v>
      </c>
    </row>
    <row r="46" spans="1:16" ht="12.75">
      <c r="A46" s="25" t="s">
        <v>46</v>
      </c>
      <c s="29" t="s">
        <v>41</v>
      </c>
      <c s="29" t="s">
        <v>119</v>
      </c>
      <c s="25" t="s">
        <v>48</v>
      </c>
      <c s="30" t="s">
        <v>120</v>
      </c>
      <c s="31" t="s">
        <v>114</v>
      </c>
      <c s="32">
        <v>368.156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38.25">
      <c r="A47" s="34" t="s">
        <v>52</v>
      </c>
      <c r="E47" s="35" t="s">
        <v>121</v>
      </c>
    </row>
    <row r="48" spans="1:5" ht="51">
      <c r="A48" s="36" t="s">
        <v>54</v>
      </c>
      <c r="E48" s="37" t="s">
        <v>1239</v>
      </c>
    </row>
    <row r="49" spans="1:5" ht="63.75">
      <c r="A49" t="s">
        <v>56</v>
      </c>
      <c r="E49" s="35" t="s">
        <v>117</v>
      </c>
    </row>
    <row r="50" spans="1:16" ht="12.75">
      <c r="A50" s="25" t="s">
        <v>46</v>
      </c>
      <c s="29" t="s">
        <v>43</v>
      </c>
      <c s="29" t="s">
        <v>234</v>
      </c>
      <c s="25" t="s">
        <v>48</v>
      </c>
      <c s="30" t="s">
        <v>235</v>
      </c>
      <c s="31" t="s">
        <v>114</v>
      </c>
      <c s="32">
        <v>112.75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12.75">
      <c r="A51" s="34" t="s">
        <v>52</v>
      </c>
      <c r="E51" s="35" t="s">
        <v>236</v>
      </c>
    </row>
    <row r="52" spans="1:5" ht="12.75">
      <c r="A52" s="36" t="s">
        <v>54</v>
      </c>
      <c r="E52" s="37" t="s">
        <v>1240</v>
      </c>
    </row>
    <row r="53" spans="1:5" ht="38.25">
      <c r="A53" t="s">
        <v>56</v>
      </c>
      <c r="E53" s="35" t="s">
        <v>238</v>
      </c>
    </row>
    <row r="54" spans="1:16" ht="12.75">
      <c r="A54" s="25" t="s">
        <v>46</v>
      </c>
      <c s="29" t="s">
        <v>138</v>
      </c>
      <c s="29" t="s">
        <v>239</v>
      </c>
      <c s="25" t="s">
        <v>48</v>
      </c>
      <c s="30" t="s">
        <v>240</v>
      </c>
      <c s="31" t="s">
        <v>114</v>
      </c>
      <c s="32">
        <v>1412.962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51">
      <c r="A55" s="34" t="s">
        <v>52</v>
      </c>
      <c r="E55" s="35" t="s">
        <v>241</v>
      </c>
    </row>
    <row r="56" spans="1:5" ht="63.75">
      <c r="A56" s="36" t="s">
        <v>54</v>
      </c>
      <c r="E56" s="37" t="s">
        <v>1241</v>
      </c>
    </row>
    <row r="57" spans="1:5" ht="369.75">
      <c r="A57" t="s">
        <v>56</v>
      </c>
      <c r="E57" s="35" t="s">
        <v>243</v>
      </c>
    </row>
    <row r="58" spans="1:16" ht="12.75">
      <c r="A58" s="25" t="s">
        <v>46</v>
      </c>
      <c s="29" t="s">
        <v>144</v>
      </c>
      <c s="29" t="s">
        <v>123</v>
      </c>
      <c s="25" t="s">
        <v>48</v>
      </c>
      <c s="30" t="s">
        <v>124</v>
      </c>
      <c s="31" t="s">
        <v>114</v>
      </c>
      <c s="32">
        <v>755.35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25.5">
      <c r="A59" s="34" t="s">
        <v>52</v>
      </c>
      <c r="E59" s="35" t="s">
        <v>244</v>
      </c>
    </row>
    <row r="60" spans="1:5" ht="38.25">
      <c r="A60" s="36" t="s">
        <v>54</v>
      </c>
      <c r="E60" s="37" t="s">
        <v>1242</v>
      </c>
    </row>
    <row r="61" spans="1:5" ht="306">
      <c r="A61" t="s">
        <v>56</v>
      </c>
      <c r="E61" s="35" t="s">
        <v>246</v>
      </c>
    </row>
    <row r="62" spans="1:16" ht="12.75">
      <c r="A62" s="25" t="s">
        <v>46</v>
      </c>
      <c s="29" t="s">
        <v>149</v>
      </c>
      <c s="29" t="s">
        <v>247</v>
      </c>
      <c s="25" t="s">
        <v>48</v>
      </c>
      <c s="30" t="s">
        <v>248</v>
      </c>
      <c s="31" t="s">
        <v>158</v>
      </c>
      <c s="32">
        <v>50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12.75">
      <c r="A63" s="34" t="s">
        <v>52</v>
      </c>
      <c r="E63" s="35" t="s">
        <v>249</v>
      </c>
    </row>
    <row r="64" spans="1:5" ht="25.5">
      <c r="A64" s="36" t="s">
        <v>54</v>
      </c>
      <c r="E64" s="37" t="s">
        <v>1243</v>
      </c>
    </row>
    <row r="65" spans="1:5" ht="63.75">
      <c r="A65" t="s">
        <v>56</v>
      </c>
      <c r="E65" s="35" t="s">
        <v>251</v>
      </c>
    </row>
    <row r="66" spans="1:16" ht="12.75">
      <c r="A66" s="25" t="s">
        <v>46</v>
      </c>
      <c s="29" t="s">
        <v>155</v>
      </c>
      <c s="29" t="s">
        <v>1244</v>
      </c>
      <c s="25" t="s">
        <v>48</v>
      </c>
      <c s="30" t="s">
        <v>1245</v>
      </c>
      <c s="31" t="s">
        <v>158</v>
      </c>
      <c s="32">
        <v>12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12.75">
      <c r="A67" s="34" t="s">
        <v>52</v>
      </c>
      <c r="E67" s="35" t="s">
        <v>249</v>
      </c>
    </row>
    <row r="68" spans="1:5" ht="12.75">
      <c r="A68" s="36" t="s">
        <v>54</v>
      </c>
      <c r="E68" s="37" t="s">
        <v>1246</v>
      </c>
    </row>
    <row r="69" spans="1:5" ht="63.75">
      <c r="A69" t="s">
        <v>56</v>
      </c>
      <c r="E69" s="35" t="s">
        <v>251</v>
      </c>
    </row>
    <row r="70" spans="1:16" ht="12.75">
      <c r="A70" s="25" t="s">
        <v>46</v>
      </c>
      <c s="29" t="s">
        <v>162</v>
      </c>
      <c s="29" t="s">
        <v>128</v>
      </c>
      <c s="25" t="s">
        <v>48</v>
      </c>
      <c s="30" t="s">
        <v>129</v>
      </c>
      <c s="31" t="s">
        <v>114</v>
      </c>
      <c s="32">
        <v>6.75</v>
      </c>
      <c s="33">
        <v>0</v>
      </c>
      <c s="33">
        <f>ROUND(ROUND(H70,2)*ROUND(G70,3),2)</f>
      </c>
      <c s="31" t="s">
        <v>51</v>
      </c>
      <c r="O70">
        <f>(I70*21)/100</f>
      </c>
      <c t="s">
        <v>22</v>
      </c>
    </row>
    <row r="71" spans="1:5" ht="12.75">
      <c r="A71" s="34" t="s">
        <v>52</v>
      </c>
      <c r="E71" s="35" t="s">
        <v>130</v>
      </c>
    </row>
    <row r="72" spans="1:5" ht="25.5">
      <c r="A72" s="36" t="s">
        <v>54</v>
      </c>
      <c r="E72" s="37" t="s">
        <v>1247</v>
      </c>
    </row>
    <row r="73" spans="1:5" ht="318.75">
      <c r="A73" t="s">
        <v>56</v>
      </c>
      <c r="E73" s="35" t="s">
        <v>704</v>
      </c>
    </row>
    <row r="74" spans="1:16" ht="12.75">
      <c r="A74" s="25" t="s">
        <v>46</v>
      </c>
      <c s="29" t="s">
        <v>166</v>
      </c>
      <c s="29" t="s">
        <v>259</v>
      </c>
      <c s="25" t="s">
        <v>48</v>
      </c>
      <c s="30" t="s">
        <v>260</v>
      </c>
      <c s="31" t="s">
        <v>114</v>
      </c>
      <c s="32">
        <v>642.6</v>
      </c>
      <c s="33">
        <v>0</v>
      </c>
      <c s="33">
        <f>ROUND(ROUND(H74,2)*ROUND(G74,3),2)</f>
      </c>
      <c s="31" t="s">
        <v>51</v>
      </c>
      <c r="O74">
        <f>(I74*21)/100</f>
      </c>
      <c t="s">
        <v>22</v>
      </c>
    </row>
    <row r="75" spans="1:5" ht="51">
      <c r="A75" s="34" t="s">
        <v>52</v>
      </c>
      <c r="E75" s="35" t="s">
        <v>261</v>
      </c>
    </row>
    <row r="76" spans="1:5" ht="12.75">
      <c r="A76" s="36" t="s">
        <v>54</v>
      </c>
      <c r="E76" s="37" t="s">
        <v>1248</v>
      </c>
    </row>
    <row r="77" spans="1:5" ht="267.75">
      <c r="A77" t="s">
        <v>56</v>
      </c>
      <c r="E77" s="35" t="s">
        <v>263</v>
      </c>
    </row>
    <row r="78" spans="1:16" ht="12.75">
      <c r="A78" s="25" t="s">
        <v>46</v>
      </c>
      <c s="29" t="s">
        <v>171</v>
      </c>
      <c s="29" t="s">
        <v>133</v>
      </c>
      <c s="25" t="s">
        <v>48</v>
      </c>
      <c s="30" t="s">
        <v>134</v>
      </c>
      <c s="31" t="s">
        <v>114</v>
      </c>
      <c s="32">
        <v>1654.962</v>
      </c>
      <c s="33">
        <v>0</v>
      </c>
      <c s="33">
        <f>ROUND(ROUND(H78,2)*ROUND(G78,3),2)</f>
      </c>
      <c s="31" t="s">
        <v>51</v>
      </c>
      <c r="O78">
        <f>(I78*21)/100</f>
      </c>
      <c t="s">
        <v>22</v>
      </c>
    </row>
    <row r="79" spans="1:5" ht="12.75">
      <c r="A79" s="34" t="s">
        <v>52</v>
      </c>
      <c r="E79" s="35" t="s">
        <v>48</v>
      </c>
    </row>
    <row r="80" spans="1:5" ht="114.75">
      <c r="A80" s="36" t="s">
        <v>54</v>
      </c>
      <c r="E80" s="37" t="s">
        <v>1249</v>
      </c>
    </row>
    <row r="81" spans="1:5" ht="191.25">
      <c r="A81" t="s">
        <v>56</v>
      </c>
      <c r="E81" s="35" t="s">
        <v>136</v>
      </c>
    </row>
    <row r="82" spans="1:16" ht="12.75">
      <c r="A82" s="25" t="s">
        <v>46</v>
      </c>
      <c s="29" t="s">
        <v>174</v>
      </c>
      <c s="29" t="s">
        <v>265</v>
      </c>
      <c s="25" t="s">
        <v>48</v>
      </c>
      <c s="30" t="s">
        <v>266</v>
      </c>
      <c s="31" t="s">
        <v>114</v>
      </c>
      <c s="32">
        <v>82.5</v>
      </c>
      <c s="33">
        <v>0</v>
      </c>
      <c s="33">
        <f>ROUND(ROUND(H82,2)*ROUND(G82,3),2)</f>
      </c>
      <c s="31" t="s">
        <v>51</v>
      </c>
      <c r="O82">
        <f>(I82*21)/100</f>
      </c>
      <c t="s">
        <v>22</v>
      </c>
    </row>
    <row r="83" spans="1:5" ht="51">
      <c r="A83" s="34" t="s">
        <v>52</v>
      </c>
      <c r="E83" s="35" t="s">
        <v>267</v>
      </c>
    </row>
    <row r="84" spans="1:5" ht="12.75">
      <c r="A84" s="36" t="s">
        <v>54</v>
      </c>
      <c r="E84" s="37" t="s">
        <v>1250</v>
      </c>
    </row>
    <row r="85" spans="1:5" ht="280.5">
      <c r="A85" t="s">
        <v>56</v>
      </c>
      <c r="E85" s="35" t="s">
        <v>269</v>
      </c>
    </row>
    <row r="86" spans="1:16" ht="12.75">
      <c r="A86" s="25" t="s">
        <v>46</v>
      </c>
      <c s="29" t="s">
        <v>177</v>
      </c>
      <c s="29" t="s">
        <v>270</v>
      </c>
      <c s="25" t="s">
        <v>48</v>
      </c>
      <c s="30" t="s">
        <v>271</v>
      </c>
      <c s="31" t="s">
        <v>114</v>
      </c>
      <c s="32">
        <v>78.225</v>
      </c>
      <c s="33">
        <v>0</v>
      </c>
      <c s="33">
        <f>ROUND(ROUND(H86,2)*ROUND(G86,3),2)</f>
      </c>
      <c s="31" t="s">
        <v>51</v>
      </c>
      <c r="O86">
        <f>(I86*21)/100</f>
      </c>
      <c t="s">
        <v>22</v>
      </c>
    </row>
    <row r="87" spans="1:5" ht="51">
      <c r="A87" s="34" t="s">
        <v>52</v>
      </c>
      <c r="E87" s="35" t="s">
        <v>272</v>
      </c>
    </row>
    <row r="88" spans="1:5" ht="12.75">
      <c r="A88" s="36" t="s">
        <v>54</v>
      </c>
      <c r="E88" s="37" t="s">
        <v>1251</v>
      </c>
    </row>
    <row r="89" spans="1:5" ht="242.25">
      <c r="A89" t="s">
        <v>56</v>
      </c>
      <c r="E89" s="35" t="s">
        <v>274</v>
      </c>
    </row>
    <row r="90" spans="1:16" ht="12.75">
      <c r="A90" s="25" t="s">
        <v>46</v>
      </c>
      <c s="29" t="s">
        <v>182</v>
      </c>
      <c s="29" t="s">
        <v>275</v>
      </c>
      <c s="25" t="s">
        <v>48</v>
      </c>
      <c s="30" t="s">
        <v>276</v>
      </c>
      <c s="31" t="s">
        <v>114</v>
      </c>
      <c s="32">
        <v>26</v>
      </c>
      <c s="33">
        <v>0</v>
      </c>
      <c s="33">
        <f>ROUND(ROUND(H90,2)*ROUND(G90,3),2)</f>
      </c>
      <c s="31" t="s">
        <v>51</v>
      </c>
      <c r="O90">
        <f>(I90*21)/100</f>
      </c>
      <c t="s">
        <v>22</v>
      </c>
    </row>
    <row r="91" spans="1:5" ht="51">
      <c r="A91" s="34" t="s">
        <v>52</v>
      </c>
      <c r="E91" s="35" t="s">
        <v>277</v>
      </c>
    </row>
    <row r="92" spans="1:5" ht="51">
      <c r="A92" s="36" t="s">
        <v>54</v>
      </c>
      <c r="E92" s="37" t="s">
        <v>1252</v>
      </c>
    </row>
    <row r="93" spans="1:5" ht="229.5">
      <c r="A93" t="s">
        <v>56</v>
      </c>
      <c r="E93" s="35" t="s">
        <v>279</v>
      </c>
    </row>
    <row r="94" spans="1:16" ht="12.75">
      <c r="A94" s="25" t="s">
        <v>46</v>
      </c>
      <c s="29" t="s">
        <v>187</v>
      </c>
      <c s="29" t="s">
        <v>280</v>
      </c>
      <c s="25" t="s">
        <v>211</v>
      </c>
      <c s="30" t="s">
        <v>281</v>
      </c>
      <c s="31" t="s">
        <v>114</v>
      </c>
      <c s="32">
        <v>3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12.75">
      <c r="A95" s="34" t="s">
        <v>52</v>
      </c>
      <c r="E95" s="35" t="s">
        <v>48</v>
      </c>
    </row>
    <row r="96" spans="1:5" ht="12.75">
      <c r="A96" s="36" t="s">
        <v>54</v>
      </c>
      <c r="E96" s="37" t="s">
        <v>1253</v>
      </c>
    </row>
    <row r="97" spans="1:5" ht="331.5">
      <c r="A97" t="s">
        <v>56</v>
      </c>
      <c r="E97" s="35" t="s">
        <v>283</v>
      </c>
    </row>
    <row r="98" spans="1:16" ht="12.75">
      <c r="A98" s="25" t="s">
        <v>46</v>
      </c>
      <c s="29" t="s">
        <v>192</v>
      </c>
      <c s="29" t="s">
        <v>285</v>
      </c>
      <c s="25" t="s">
        <v>48</v>
      </c>
      <c s="30" t="s">
        <v>286</v>
      </c>
      <c s="31" t="s">
        <v>50</v>
      </c>
      <c s="32">
        <v>2340</v>
      </c>
      <c s="33">
        <v>0</v>
      </c>
      <c s="33">
        <f>ROUND(ROUND(H98,2)*ROUND(G98,3),2)</f>
      </c>
      <c s="31" t="s">
        <v>51</v>
      </c>
      <c r="O98">
        <f>(I98*21)/100</f>
      </c>
      <c t="s">
        <v>22</v>
      </c>
    </row>
    <row r="99" spans="1:5" ht="12.75">
      <c r="A99" s="34" t="s">
        <v>52</v>
      </c>
      <c r="E99" s="35" t="s">
        <v>48</v>
      </c>
    </row>
    <row r="100" spans="1:5" ht="12.75">
      <c r="A100" s="36" t="s">
        <v>54</v>
      </c>
      <c r="E100" s="37" t="s">
        <v>1254</v>
      </c>
    </row>
    <row r="101" spans="1:5" ht="25.5">
      <c r="A101" t="s">
        <v>56</v>
      </c>
      <c r="E101" s="35" t="s">
        <v>288</v>
      </c>
    </row>
    <row r="102" spans="1:16" ht="12.75">
      <c r="A102" s="25" t="s">
        <v>46</v>
      </c>
      <c s="29" t="s">
        <v>196</v>
      </c>
      <c s="29" t="s">
        <v>290</v>
      </c>
      <c s="25" t="s">
        <v>48</v>
      </c>
      <c s="30" t="s">
        <v>291</v>
      </c>
      <c s="31" t="s">
        <v>50</v>
      </c>
      <c s="32">
        <v>1127.5</v>
      </c>
      <c s="33">
        <v>0</v>
      </c>
      <c s="33">
        <f>ROUND(ROUND(H102,2)*ROUND(G102,3),2)</f>
      </c>
      <c s="31" t="s">
        <v>51</v>
      </c>
      <c r="O102">
        <f>(I102*21)/100</f>
      </c>
      <c t="s">
        <v>22</v>
      </c>
    </row>
    <row r="103" spans="1:5" ht="12.75">
      <c r="A103" s="34" t="s">
        <v>52</v>
      </c>
      <c r="E103" s="35" t="s">
        <v>48</v>
      </c>
    </row>
    <row r="104" spans="1:5" ht="25.5">
      <c r="A104" s="36" t="s">
        <v>54</v>
      </c>
      <c r="E104" s="37" t="s">
        <v>1255</v>
      </c>
    </row>
    <row r="105" spans="1:5" ht="12.75">
      <c r="A105" t="s">
        <v>56</v>
      </c>
      <c r="E105" s="35" t="s">
        <v>293</v>
      </c>
    </row>
    <row r="106" spans="1:16" ht="12.75">
      <c r="A106" s="25" t="s">
        <v>46</v>
      </c>
      <c s="29" t="s">
        <v>284</v>
      </c>
      <c s="29" t="s">
        <v>295</v>
      </c>
      <c s="25" t="s">
        <v>48</v>
      </c>
      <c s="30" t="s">
        <v>296</v>
      </c>
      <c s="31" t="s">
        <v>50</v>
      </c>
      <c s="32">
        <v>1127.5</v>
      </c>
      <c s="33">
        <v>0</v>
      </c>
      <c s="33">
        <f>ROUND(ROUND(H106,2)*ROUND(G106,3),2)</f>
      </c>
      <c s="31" t="s">
        <v>51</v>
      </c>
      <c r="O106">
        <f>(I106*21)/100</f>
      </c>
      <c t="s">
        <v>22</v>
      </c>
    </row>
    <row r="107" spans="1:5" ht="12.75">
      <c r="A107" s="34" t="s">
        <v>52</v>
      </c>
      <c r="E107" s="35" t="s">
        <v>297</v>
      </c>
    </row>
    <row r="108" spans="1:5" ht="12.75">
      <c r="A108" s="36" t="s">
        <v>54</v>
      </c>
      <c r="E108" s="37" t="s">
        <v>1256</v>
      </c>
    </row>
    <row r="109" spans="1:5" ht="38.25">
      <c r="A109" t="s">
        <v>56</v>
      </c>
      <c r="E109" s="35" t="s">
        <v>299</v>
      </c>
    </row>
    <row r="110" spans="1:16" ht="12.75">
      <c r="A110" s="25" t="s">
        <v>46</v>
      </c>
      <c s="29" t="s">
        <v>289</v>
      </c>
      <c s="29" t="s">
        <v>301</v>
      </c>
      <c s="25" t="s">
        <v>211</v>
      </c>
      <c s="30" t="s">
        <v>302</v>
      </c>
      <c s="31" t="s">
        <v>50</v>
      </c>
      <c s="32">
        <v>1127.5</v>
      </c>
      <c s="33">
        <v>0</v>
      </c>
      <c s="33">
        <f>ROUND(ROUND(H110,2)*ROUND(G110,3),2)</f>
      </c>
      <c s="31" t="s">
        <v>51</v>
      </c>
      <c r="O110">
        <f>(I110*21)/100</f>
      </c>
      <c t="s">
        <v>22</v>
      </c>
    </row>
    <row r="111" spans="1:5" ht="12.75">
      <c r="A111" s="34" t="s">
        <v>52</v>
      </c>
      <c r="E111" s="35" t="s">
        <v>48</v>
      </c>
    </row>
    <row r="112" spans="1:5" ht="12.75">
      <c r="A112" s="36" t="s">
        <v>54</v>
      </c>
      <c r="E112" s="37" t="s">
        <v>1256</v>
      </c>
    </row>
    <row r="113" spans="1:5" ht="63.75">
      <c r="A113" t="s">
        <v>56</v>
      </c>
      <c r="E113" s="35" t="s">
        <v>303</v>
      </c>
    </row>
    <row r="114" spans="1:16" ht="12.75">
      <c r="A114" s="25" t="s">
        <v>46</v>
      </c>
      <c s="29" t="s">
        <v>294</v>
      </c>
      <c s="29" t="s">
        <v>305</v>
      </c>
      <c s="25" t="s">
        <v>48</v>
      </c>
      <c s="30" t="s">
        <v>306</v>
      </c>
      <c s="31" t="s">
        <v>50</v>
      </c>
      <c s="32">
        <v>1127.5</v>
      </c>
      <c s="33">
        <v>0</v>
      </c>
      <c s="33">
        <f>ROUND(ROUND(H114,2)*ROUND(G114,3),2)</f>
      </c>
      <c s="31" t="s">
        <v>51</v>
      </c>
      <c r="O114">
        <f>(I114*21)/100</f>
      </c>
      <c t="s">
        <v>22</v>
      </c>
    </row>
    <row r="115" spans="1:5" ht="12.75">
      <c r="A115" s="34" t="s">
        <v>52</v>
      </c>
      <c r="E115" s="35" t="s">
        <v>48</v>
      </c>
    </row>
    <row r="116" spans="1:5" ht="12.75">
      <c r="A116" s="36" t="s">
        <v>54</v>
      </c>
      <c r="E116" s="37" t="s">
        <v>1257</v>
      </c>
    </row>
    <row r="117" spans="1:5" ht="38.25">
      <c r="A117" t="s">
        <v>56</v>
      </c>
      <c r="E117" s="35" t="s">
        <v>308</v>
      </c>
    </row>
    <row r="118" spans="1:18" ht="12.75" customHeight="1">
      <c r="A118" s="6" t="s">
        <v>44</v>
      </c>
      <c s="6"/>
      <c s="40" t="s">
        <v>22</v>
      </c>
      <c s="6"/>
      <c s="27" t="s">
        <v>137</v>
      </c>
      <c s="6"/>
      <c s="6"/>
      <c s="6"/>
      <c s="41">
        <f>0+Q118</f>
      </c>
      <c s="6"/>
      <c r="O118">
        <f>0+R118</f>
      </c>
      <c r="Q118">
        <f>0+I119+I123+I127</f>
      </c>
      <c>
        <f>0+O119+O123+O127</f>
      </c>
    </row>
    <row r="119" spans="1:16" ht="12.75">
      <c r="A119" s="25" t="s">
        <v>46</v>
      </c>
      <c s="29" t="s">
        <v>300</v>
      </c>
      <c s="29" t="s">
        <v>495</v>
      </c>
      <c s="25" t="s">
        <v>48</v>
      </c>
      <c s="30" t="s">
        <v>496</v>
      </c>
      <c s="31" t="s">
        <v>158</v>
      </c>
      <c s="32">
        <v>310</v>
      </c>
      <c s="33">
        <v>0</v>
      </c>
      <c s="33">
        <f>ROUND(ROUND(H119,2)*ROUND(G119,3),2)</f>
      </c>
      <c s="31" t="s">
        <v>51</v>
      </c>
      <c r="O119">
        <f>(I119*21)/100</f>
      </c>
      <c t="s">
        <v>22</v>
      </c>
    </row>
    <row r="120" spans="1:5" ht="25.5">
      <c r="A120" s="34" t="s">
        <v>52</v>
      </c>
      <c r="E120" s="35" t="s">
        <v>497</v>
      </c>
    </row>
    <row r="121" spans="1:5" ht="12.75">
      <c r="A121" s="36" t="s">
        <v>54</v>
      </c>
      <c r="E121" s="37" t="s">
        <v>1258</v>
      </c>
    </row>
    <row r="122" spans="1:5" ht="165.75">
      <c r="A122" t="s">
        <v>56</v>
      </c>
      <c r="E122" s="35" t="s">
        <v>499</v>
      </c>
    </row>
    <row r="123" spans="1:16" ht="12.75">
      <c r="A123" s="25" t="s">
        <v>46</v>
      </c>
      <c s="29" t="s">
        <v>304</v>
      </c>
      <c s="29" t="s">
        <v>500</v>
      </c>
      <c s="25" t="s">
        <v>48</v>
      </c>
      <c s="30" t="s">
        <v>501</v>
      </c>
      <c s="31" t="s">
        <v>50</v>
      </c>
      <c s="32">
        <v>2856.704</v>
      </c>
      <c s="33">
        <v>0</v>
      </c>
      <c s="33">
        <f>ROUND(ROUND(H123,2)*ROUND(G123,3),2)</f>
      </c>
      <c s="31" t="s">
        <v>51</v>
      </c>
      <c r="O123">
        <f>(I123*21)/100</f>
      </c>
      <c t="s">
        <v>22</v>
      </c>
    </row>
    <row r="124" spans="1:5" ht="12.75">
      <c r="A124" s="34" t="s">
        <v>52</v>
      </c>
      <c r="E124" s="35" t="s">
        <v>48</v>
      </c>
    </row>
    <row r="125" spans="1:5" ht="12.75">
      <c r="A125" s="36" t="s">
        <v>54</v>
      </c>
      <c r="E125" s="37" t="s">
        <v>1259</v>
      </c>
    </row>
    <row r="126" spans="1:5" ht="51">
      <c r="A126" t="s">
        <v>56</v>
      </c>
      <c r="E126" s="35" t="s">
        <v>503</v>
      </c>
    </row>
    <row r="127" spans="1:16" ht="12.75">
      <c r="A127" s="25" t="s">
        <v>46</v>
      </c>
      <c s="29" t="s">
        <v>310</v>
      </c>
      <c s="29" t="s">
        <v>504</v>
      </c>
      <c s="25" t="s">
        <v>48</v>
      </c>
      <c s="30" t="s">
        <v>505</v>
      </c>
      <c s="31" t="s">
        <v>114</v>
      </c>
      <c s="32">
        <v>686.962</v>
      </c>
      <c s="33">
        <v>0</v>
      </c>
      <c s="33">
        <f>ROUND(ROUND(H127,2)*ROUND(G127,3),2)</f>
      </c>
      <c s="31" t="s">
        <v>51</v>
      </c>
      <c r="O127">
        <f>(I127*21)/100</f>
      </c>
      <c t="s">
        <v>22</v>
      </c>
    </row>
    <row r="128" spans="1:5" ht="38.25">
      <c r="A128" s="34" t="s">
        <v>52</v>
      </c>
      <c r="E128" s="35" t="s">
        <v>506</v>
      </c>
    </row>
    <row r="129" spans="1:5" ht="25.5">
      <c r="A129" s="36" t="s">
        <v>54</v>
      </c>
      <c r="E129" s="37" t="s">
        <v>1260</v>
      </c>
    </row>
    <row r="130" spans="1:5" ht="38.25">
      <c r="A130" t="s">
        <v>56</v>
      </c>
      <c r="E130" s="35" t="s">
        <v>508</v>
      </c>
    </row>
    <row r="131" spans="1:18" ht="12.75" customHeight="1">
      <c r="A131" s="6" t="s">
        <v>44</v>
      </c>
      <c s="6"/>
      <c s="40" t="s">
        <v>32</v>
      </c>
      <c s="6"/>
      <c s="27" t="s">
        <v>309</v>
      </c>
      <c s="6"/>
      <c s="6"/>
      <c s="6"/>
      <c s="41">
        <f>0+Q131</f>
      </c>
      <c s="6"/>
      <c r="O131">
        <f>0+R131</f>
      </c>
      <c r="Q131">
        <f>0+I132+I136+I140+I144</f>
      </c>
      <c>
        <f>0+O132+O136+O140+O144</f>
      </c>
    </row>
    <row r="132" spans="1:16" ht="12.75">
      <c r="A132" s="25" t="s">
        <v>46</v>
      </c>
      <c s="29" t="s">
        <v>316</v>
      </c>
      <c s="29" t="s">
        <v>1163</v>
      </c>
      <c s="25" t="s">
        <v>211</v>
      </c>
      <c s="30" t="s">
        <v>1164</v>
      </c>
      <c s="31" t="s">
        <v>114</v>
      </c>
      <c s="32">
        <v>3</v>
      </c>
      <c s="33">
        <v>0</v>
      </c>
      <c s="33">
        <f>ROUND(ROUND(H132,2)*ROUND(G132,3),2)</f>
      </c>
      <c s="31" t="s">
        <v>51</v>
      </c>
      <c r="O132">
        <f>(I132*21)/100</f>
      </c>
      <c t="s">
        <v>22</v>
      </c>
    </row>
    <row r="133" spans="1:5" ht="12.75">
      <c r="A133" s="34" t="s">
        <v>52</v>
      </c>
      <c r="E133" s="35" t="s">
        <v>48</v>
      </c>
    </row>
    <row r="134" spans="1:5" ht="12.75">
      <c r="A134" s="36" t="s">
        <v>54</v>
      </c>
      <c r="E134" s="37" t="s">
        <v>1261</v>
      </c>
    </row>
    <row r="135" spans="1:5" ht="395.25">
      <c r="A135" t="s">
        <v>56</v>
      </c>
      <c r="E135" s="35" t="s">
        <v>315</v>
      </c>
    </row>
    <row r="136" spans="1:16" ht="12.75">
      <c r="A136" s="25" t="s">
        <v>46</v>
      </c>
      <c s="29" t="s">
        <v>322</v>
      </c>
      <c s="29" t="s">
        <v>509</v>
      </c>
      <c s="25" t="s">
        <v>211</v>
      </c>
      <c s="30" t="s">
        <v>510</v>
      </c>
      <c s="31" t="s">
        <v>114</v>
      </c>
      <c s="32">
        <v>47.614</v>
      </c>
      <c s="33">
        <v>0</v>
      </c>
      <c s="33">
        <f>ROUND(ROUND(H136,2)*ROUND(G136,3),2)</f>
      </c>
      <c s="31" t="s">
        <v>51</v>
      </c>
      <c r="O136">
        <f>(I136*21)/100</f>
      </c>
      <c t="s">
        <v>22</v>
      </c>
    </row>
    <row r="137" spans="1:5" ht="12.75">
      <c r="A137" s="34" t="s">
        <v>52</v>
      </c>
      <c r="E137" s="35" t="s">
        <v>48</v>
      </c>
    </row>
    <row r="138" spans="1:5" ht="25.5">
      <c r="A138" s="36" t="s">
        <v>54</v>
      </c>
      <c r="E138" s="37" t="s">
        <v>1262</v>
      </c>
    </row>
    <row r="139" spans="1:5" ht="395.25">
      <c r="A139" t="s">
        <v>56</v>
      </c>
      <c r="E139" s="35" t="s">
        <v>315</v>
      </c>
    </row>
    <row r="140" spans="1:16" ht="12.75">
      <c r="A140" s="25" t="s">
        <v>46</v>
      </c>
      <c s="29" t="s">
        <v>327</v>
      </c>
      <c s="29" t="s">
        <v>311</v>
      </c>
      <c s="25" t="s">
        <v>312</v>
      </c>
      <c s="30" t="s">
        <v>313</v>
      </c>
      <c s="31" t="s">
        <v>114</v>
      </c>
      <c s="32">
        <v>5</v>
      </c>
      <c s="33">
        <v>0</v>
      </c>
      <c s="33">
        <f>ROUND(ROUND(H140,2)*ROUND(G140,3),2)</f>
      </c>
      <c s="31" t="s">
        <v>51</v>
      </c>
      <c r="O140">
        <f>(I140*21)/100</f>
      </c>
      <c t="s">
        <v>22</v>
      </c>
    </row>
    <row r="141" spans="1:5" ht="12.75">
      <c r="A141" s="34" t="s">
        <v>52</v>
      </c>
      <c r="E141" s="35" t="s">
        <v>48</v>
      </c>
    </row>
    <row r="142" spans="1:5" ht="12.75">
      <c r="A142" s="36" t="s">
        <v>54</v>
      </c>
      <c r="E142" s="37" t="s">
        <v>1263</v>
      </c>
    </row>
    <row r="143" spans="1:5" ht="395.25">
      <c r="A143" t="s">
        <v>56</v>
      </c>
      <c r="E143" s="35" t="s">
        <v>315</v>
      </c>
    </row>
    <row r="144" spans="1:16" ht="12.75">
      <c r="A144" s="25" t="s">
        <v>46</v>
      </c>
      <c s="29" t="s">
        <v>331</v>
      </c>
      <c s="29" t="s">
        <v>317</v>
      </c>
      <c s="25" t="s">
        <v>48</v>
      </c>
      <c s="30" t="s">
        <v>318</v>
      </c>
      <c s="31" t="s">
        <v>114</v>
      </c>
      <c s="32">
        <v>5</v>
      </c>
      <c s="33">
        <v>0</v>
      </c>
      <c s="33">
        <f>ROUND(ROUND(H144,2)*ROUND(G144,3),2)</f>
      </c>
      <c s="31" t="s">
        <v>51</v>
      </c>
      <c r="O144">
        <f>(I144*21)/100</f>
      </c>
      <c t="s">
        <v>22</v>
      </c>
    </row>
    <row r="145" spans="1:5" ht="12.75">
      <c r="A145" s="34" t="s">
        <v>52</v>
      </c>
      <c r="E145" s="35" t="s">
        <v>48</v>
      </c>
    </row>
    <row r="146" spans="1:5" ht="12.75">
      <c r="A146" s="36" t="s">
        <v>54</v>
      </c>
      <c r="E146" s="37" t="s">
        <v>1264</v>
      </c>
    </row>
    <row r="147" spans="1:5" ht="102">
      <c r="A147" t="s">
        <v>56</v>
      </c>
      <c r="E147" s="35" t="s">
        <v>320</v>
      </c>
    </row>
    <row r="148" spans="1:18" ht="12.75" customHeight="1">
      <c r="A148" s="6" t="s">
        <v>44</v>
      </c>
      <c s="6"/>
      <c s="40" t="s">
        <v>34</v>
      </c>
      <c s="6"/>
      <c s="27" t="s">
        <v>321</v>
      </c>
      <c s="6"/>
      <c s="6"/>
      <c s="6"/>
      <c s="41">
        <f>0+Q148</f>
      </c>
      <c s="6"/>
      <c r="O148">
        <f>0+R148</f>
      </c>
      <c r="Q148">
        <f>0+I149+I153+I157+I161+I165+I169+I173+I177+I181+I185+I189+I193+I197+I201+I205+I209+I213</f>
      </c>
      <c>
        <f>0+O149+O153+O157+O161+O165+O169+O173+O177+O181+O185+O189+O193+O197+O201+O205+O209+O213</f>
      </c>
    </row>
    <row r="149" spans="1:16" ht="12.75">
      <c r="A149" s="25" t="s">
        <v>46</v>
      </c>
      <c s="29" t="s">
        <v>336</v>
      </c>
      <c s="29" t="s">
        <v>514</v>
      </c>
      <c s="25" t="s">
        <v>48</v>
      </c>
      <c s="30" t="s">
        <v>515</v>
      </c>
      <c s="31" t="s">
        <v>50</v>
      </c>
      <c s="32">
        <v>1823.407</v>
      </c>
      <c s="33">
        <v>0</v>
      </c>
      <c s="33">
        <f>ROUND(ROUND(H149,2)*ROUND(G149,3),2)</f>
      </c>
      <c s="31" t="s">
        <v>516</v>
      </c>
      <c r="O149">
        <f>(I149*21)/100</f>
      </c>
      <c t="s">
        <v>22</v>
      </c>
    </row>
    <row r="150" spans="1:5" ht="12.75">
      <c r="A150" s="34" t="s">
        <v>52</v>
      </c>
      <c r="E150" s="35" t="s">
        <v>517</v>
      </c>
    </row>
    <row r="151" spans="1:5" ht="12.75">
      <c r="A151" s="36" t="s">
        <v>54</v>
      </c>
      <c r="E151" s="37" t="s">
        <v>1265</v>
      </c>
    </row>
    <row r="152" spans="1:5" ht="127.5">
      <c r="A152" t="s">
        <v>56</v>
      </c>
      <c r="E152" s="35" t="s">
        <v>519</v>
      </c>
    </row>
    <row r="153" spans="1:16" ht="12.75">
      <c r="A153" s="25" t="s">
        <v>46</v>
      </c>
      <c s="29" t="s">
        <v>340</v>
      </c>
      <c s="29" t="s">
        <v>1266</v>
      </c>
      <c s="25" t="s">
        <v>48</v>
      </c>
      <c s="30" t="s">
        <v>1267</v>
      </c>
      <c s="31" t="s">
        <v>50</v>
      </c>
      <c s="32">
        <v>25</v>
      </c>
      <c s="33">
        <v>0</v>
      </c>
      <c s="33">
        <f>ROUND(ROUND(H153,2)*ROUND(G153,3),2)</f>
      </c>
      <c s="31" t="s">
        <v>51</v>
      </c>
      <c r="O153">
        <f>(I153*21)/100</f>
      </c>
      <c t="s">
        <v>22</v>
      </c>
    </row>
    <row r="154" spans="1:5" ht="12.75">
      <c r="A154" s="34" t="s">
        <v>52</v>
      </c>
      <c r="E154" s="35" t="s">
        <v>48</v>
      </c>
    </row>
    <row r="155" spans="1:5" ht="12.75">
      <c r="A155" s="36" t="s">
        <v>54</v>
      </c>
      <c r="E155" s="37" t="s">
        <v>1268</v>
      </c>
    </row>
    <row r="156" spans="1:5" ht="51">
      <c r="A156" t="s">
        <v>56</v>
      </c>
      <c r="E156" s="35" t="s">
        <v>326</v>
      </c>
    </row>
    <row r="157" spans="1:16" ht="12.75">
      <c r="A157" s="25" t="s">
        <v>46</v>
      </c>
      <c s="29" t="s">
        <v>346</v>
      </c>
      <c s="29" t="s">
        <v>328</v>
      </c>
      <c s="25" t="s">
        <v>48</v>
      </c>
      <c s="30" t="s">
        <v>329</v>
      </c>
      <c s="31" t="s">
        <v>50</v>
      </c>
      <c s="32">
        <v>15</v>
      </c>
      <c s="33">
        <v>0</v>
      </c>
      <c s="33">
        <f>ROUND(ROUND(H157,2)*ROUND(G157,3),2)</f>
      </c>
      <c s="31" t="s">
        <v>51</v>
      </c>
      <c r="O157">
        <f>(I157*21)/100</f>
      </c>
      <c t="s">
        <v>22</v>
      </c>
    </row>
    <row r="158" spans="1:5" ht="12.75">
      <c r="A158" s="34" t="s">
        <v>52</v>
      </c>
      <c r="E158" s="35" t="s">
        <v>48</v>
      </c>
    </row>
    <row r="159" spans="1:5" ht="12.75">
      <c r="A159" s="36" t="s">
        <v>54</v>
      </c>
      <c r="E159" s="37" t="s">
        <v>1269</v>
      </c>
    </row>
    <row r="160" spans="1:5" ht="51">
      <c r="A160" t="s">
        <v>56</v>
      </c>
      <c r="E160" s="35" t="s">
        <v>326</v>
      </c>
    </row>
    <row r="161" spans="1:16" ht="12.75">
      <c r="A161" s="25" t="s">
        <v>46</v>
      </c>
      <c s="29" t="s">
        <v>351</v>
      </c>
      <c s="29" t="s">
        <v>522</v>
      </c>
      <c s="25" t="s">
        <v>48</v>
      </c>
      <c s="30" t="s">
        <v>523</v>
      </c>
      <c s="31" t="s">
        <v>50</v>
      </c>
      <c s="32">
        <v>2081.704</v>
      </c>
      <c s="33">
        <v>0</v>
      </c>
      <c s="33">
        <f>ROUND(ROUND(H161,2)*ROUND(G161,3),2)</f>
      </c>
      <c s="31" t="s">
        <v>51</v>
      </c>
      <c r="O161">
        <f>(I161*21)/100</f>
      </c>
      <c t="s">
        <v>22</v>
      </c>
    </row>
    <row r="162" spans="1:5" ht="12.75">
      <c r="A162" s="34" t="s">
        <v>52</v>
      </c>
      <c r="E162" s="35" t="s">
        <v>48</v>
      </c>
    </row>
    <row r="163" spans="1:5" ht="12.75">
      <c r="A163" s="36" t="s">
        <v>54</v>
      </c>
      <c r="E163" s="37" t="s">
        <v>1270</v>
      </c>
    </row>
    <row r="164" spans="1:5" ht="51">
      <c r="A164" t="s">
        <v>56</v>
      </c>
      <c r="E164" s="35" t="s">
        <v>326</v>
      </c>
    </row>
    <row r="165" spans="1:16" ht="12.75">
      <c r="A165" s="25" t="s">
        <v>46</v>
      </c>
      <c s="29" t="s">
        <v>356</v>
      </c>
      <c s="29" t="s">
        <v>332</v>
      </c>
      <c s="25" t="s">
        <v>48</v>
      </c>
      <c s="30" t="s">
        <v>333</v>
      </c>
      <c s="31" t="s">
        <v>50</v>
      </c>
      <c s="32">
        <v>55</v>
      </c>
      <c s="33">
        <v>0</v>
      </c>
      <c s="33">
        <f>ROUND(ROUND(H165,2)*ROUND(G165,3),2)</f>
      </c>
      <c s="31" t="s">
        <v>51</v>
      </c>
      <c r="O165">
        <f>(I165*21)/100</f>
      </c>
      <c t="s">
        <v>22</v>
      </c>
    </row>
    <row r="166" spans="1:5" ht="12.75">
      <c r="A166" s="34" t="s">
        <v>52</v>
      </c>
      <c r="E166" s="35" t="s">
        <v>48</v>
      </c>
    </row>
    <row r="167" spans="1:5" ht="12.75">
      <c r="A167" s="36" t="s">
        <v>54</v>
      </c>
      <c r="E167" s="37" t="s">
        <v>1271</v>
      </c>
    </row>
    <row r="168" spans="1:5" ht="102">
      <c r="A168" t="s">
        <v>56</v>
      </c>
      <c r="E168" s="35" t="s">
        <v>335</v>
      </c>
    </row>
    <row r="169" spans="1:16" ht="12.75">
      <c r="A169" s="25" t="s">
        <v>46</v>
      </c>
      <c s="29" t="s">
        <v>362</v>
      </c>
      <c s="29" t="s">
        <v>337</v>
      </c>
      <c s="25" t="s">
        <v>48</v>
      </c>
      <c s="30" t="s">
        <v>338</v>
      </c>
      <c s="31" t="s">
        <v>50</v>
      </c>
      <c s="32">
        <v>280.922</v>
      </c>
      <c s="33">
        <v>0</v>
      </c>
      <c s="33">
        <f>ROUND(ROUND(H169,2)*ROUND(G169,3),2)</f>
      </c>
      <c s="31" t="s">
        <v>51</v>
      </c>
      <c r="O169">
        <f>(I169*21)/100</f>
      </c>
      <c t="s">
        <v>22</v>
      </c>
    </row>
    <row r="170" spans="1:5" ht="12.75">
      <c r="A170" s="34" t="s">
        <v>52</v>
      </c>
      <c r="E170" s="35" t="s">
        <v>48</v>
      </c>
    </row>
    <row r="171" spans="1:5" ht="12.75">
      <c r="A171" s="36" t="s">
        <v>54</v>
      </c>
      <c r="E171" s="37" t="s">
        <v>1272</v>
      </c>
    </row>
    <row r="172" spans="1:5" ht="102">
      <c r="A172" t="s">
        <v>56</v>
      </c>
      <c r="E172" s="35" t="s">
        <v>335</v>
      </c>
    </row>
    <row r="173" spans="1:16" ht="12.75">
      <c r="A173" s="25" t="s">
        <v>46</v>
      </c>
      <c s="29" t="s">
        <v>366</v>
      </c>
      <c s="29" t="s">
        <v>341</v>
      </c>
      <c s="25" t="s">
        <v>48</v>
      </c>
      <c s="30" t="s">
        <v>342</v>
      </c>
      <c s="31" t="s">
        <v>50</v>
      </c>
      <c s="32">
        <v>1759.609</v>
      </c>
      <c s="33">
        <v>0</v>
      </c>
      <c s="33">
        <f>ROUND(ROUND(H173,2)*ROUND(G173,3),2)</f>
      </c>
      <c s="31" t="s">
        <v>51</v>
      </c>
      <c r="O173">
        <f>(I173*21)/100</f>
      </c>
      <c t="s">
        <v>22</v>
      </c>
    </row>
    <row r="174" spans="1:5" ht="25.5">
      <c r="A174" s="34" t="s">
        <v>52</v>
      </c>
      <c r="E174" s="35" t="s">
        <v>343</v>
      </c>
    </row>
    <row r="175" spans="1:5" ht="12.75">
      <c r="A175" s="36" t="s">
        <v>54</v>
      </c>
      <c r="E175" s="37" t="s">
        <v>1273</v>
      </c>
    </row>
    <row r="176" spans="1:5" ht="51">
      <c r="A176" t="s">
        <v>56</v>
      </c>
      <c r="E176" s="35" t="s">
        <v>345</v>
      </c>
    </row>
    <row r="177" spans="1:16" ht="12.75">
      <c r="A177" s="25" t="s">
        <v>46</v>
      </c>
      <c s="29" t="s">
        <v>370</v>
      </c>
      <c s="29" t="s">
        <v>347</v>
      </c>
      <c s="25" t="s">
        <v>48</v>
      </c>
      <c s="30" t="s">
        <v>348</v>
      </c>
      <c s="31" t="s">
        <v>50</v>
      </c>
      <c s="32">
        <v>3422.341</v>
      </c>
      <c s="33">
        <v>0</v>
      </c>
      <c s="33">
        <f>ROUND(ROUND(H177,2)*ROUND(G177,3),2)</f>
      </c>
      <c s="31" t="s">
        <v>51</v>
      </c>
      <c r="O177">
        <f>(I177*21)/100</f>
      </c>
      <c t="s">
        <v>22</v>
      </c>
    </row>
    <row r="178" spans="1:5" ht="25.5">
      <c r="A178" s="34" t="s">
        <v>52</v>
      </c>
      <c r="E178" s="35" t="s">
        <v>349</v>
      </c>
    </row>
    <row r="179" spans="1:5" ht="12.75">
      <c r="A179" s="36" t="s">
        <v>54</v>
      </c>
      <c r="E179" s="37" t="s">
        <v>1274</v>
      </c>
    </row>
    <row r="180" spans="1:5" ht="51">
      <c r="A180" t="s">
        <v>56</v>
      </c>
      <c r="E180" s="35" t="s">
        <v>345</v>
      </c>
    </row>
    <row r="181" spans="1:16" ht="12.75">
      <c r="A181" s="25" t="s">
        <v>46</v>
      </c>
      <c s="29" t="s">
        <v>375</v>
      </c>
      <c s="29" t="s">
        <v>352</v>
      </c>
      <c s="25" t="s">
        <v>48</v>
      </c>
      <c s="30" t="s">
        <v>353</v>
      </c>
      <c s="31" t="s">
        <v>50</v>
      </c>
      <c s="32">
        <v>15</v>
      </c>
      <c s="33">
        <v>0</v>
      </c>
      <c s="33">
        <f>ROUND(ROUND(H181,2)*ROUND(G181,3),2)</f>
      </c>
      <c s="31" t="s">
        <v>51</v>
      </c>
      <c r="O181">
        <f>(I181*21)/100</f>
      </c>
      <c t="s">
        <v>22</v>
      </c>
    </row>
    <row r="182" spans="1:5" ht="12.75">
      <c r="A182" s="34" t="s">
        <v>52</v>
      </c>
      <c r="E182" s="35" t="s">
        <v>48</v>
      </c>
    </row>
    <row r="183" spans="1:5" ht="25.5">
      <c r="A183" s="36" t="s">
        <v>54</v>
      </c>
      <c r="E183" s="37" t="s">
        <v>1275</v>
      </c>
    </row>
    <row r="184" spans="1:5" ht="51">
      <c r="A184" t="s">
        <v>56</v>
      </c>
      <c r="E184" s="35" t="s">
        <v>355</v>
      </c>
    </row>
    <row r="185" spans="1:16" ht="12.75">
      <c r="A185" s="25" t="s">
        <v>46</v>
      </c>
      <c s="29" t="s">
        <v>380</v>
      </c>
      <c s="29" t="s">
        <v>357</v>
      </c>
      <c s="25" t="s">
        <v>211</v>
      </c>
      <c s="30" t="s">
        <v>358</v>
      </c>
      <c s="31" t="s">
        <v>114</v>
      </c>
      <c s="32">
        <v>67.779</v>
      </c>
      <c s="33">
        <v>0</v>
      </c>
      <c s="33">
        <f>ROUND(ROUND(H185,2)*ROUND(G185,3),2)</f>
      </c>
      <c s="31" t="s">
        <v>51</v>
      </c>
      <c r="O185">
        <f>(I185*21)/100</f>
      </c>
      <c t="s">
        <v>22</v>
      </c>
    </row>
    <row r="186" spans="1:5" ht="38.25">
      <c r="A186" s="34" t="s">
        <v>52</v>
      </c>
      <c r="E186" s="35" t="s">
        <v>359</v>
      </c>
    </row>
    <row r="187" spans="1:5" ht="25.5">
      <c r="A187" s="36" t="s">
        <v>54</v>
      </c>
      <c r="E187" s="37" t="s">
        <v>1276</v>
      </c>
    </row>
    <row r="188" spans="1:5" ht="165.75">
      <c r="A188" t="s">
        <v>56</v>
      </c>
      <c r="E188" s="35" t="s">
        <v>361</v>
      </c>
    </row>
    <row r="189" spans="1:16" ht="12.75">
      <c r="A189" s="25" t="s">
        <v>46</v>
      </c>
      <c s="29" t="s">
        <v>386</v>
      </c>
      <c s="29" t="s">
        <v>363</v>
      </c>
      <c s="25" t="s">
        <v>211</v>
      </c>
      <c s="30" t="s">
        <v>364</v>
      </c>
      <c s="31" t="s">
        <v>114</v>
      </c>
      <c s="32">
        <v>86.393</v>
      </c>
      <c s="33">
        <v>0</v>
      </c>
      <c s="33">
        <f>ROUND(ROUND(H189,2)*ROUND(G189,3),2)</f>
      </c>
      <c s="31" t="s">
        <v>51</v>
      </c>
      <c r="O189">
        <f>(I189*21)/100</f>
      </c>
      <c t="s">
        <v>22</v>
      </c>
    </row>
    <row r="190" spans="1:5" ht="38.25">
      <c r="A190" s="34" t="s">
        <v>52</v>
      </c>
      <c r="E190" s="35" t="s">
        <v>359</v>
      </c>
    </row>
    <row r="191" spans="1:5" ht="25.5">
      <c r="A191" s="36" t="s">
        <v>54</v>
      </c>
      <c r="E191" s="37" t="s">
        <v>1277</v>
      </c>
    </row>
    <row r="192" spans="1:5" ht="165.75">
      <c r="A192" t="s">
        <v>56</v>
      </c>
      <c r="E192" s="35" t="s">
        <v>361</v>
      </c>
    </row>
    <row r="193" spans="1:16" ht="12.75">
      <c r="A193" s="25" t="s">
        <v>46</v>
      </c>
      <c s="29" t="s">
        <v>390</v>
      </c>
      <c s="29" t="s">
        <v>367</v>
      </c>
      <c s="25" t="s">
        <v>211</v>
      </c>
      <c s="30" t="s">
        <v>368</v>
      </c>
      <c s="31" t="s">
        <v>114</v>
      </c>
      <c s="32">
        <v>121.56</v>
      </c>
      <c s="33">
        <v>0</v>
      </c>
      <c s="33">
        <f>ROUND(ROUND(H193,2)*ROUND(G193,3),2)</f>
      </c>
      <c s="31" t="s">
        <v>51</v>
      </c>
      <c r="O193">
        <f>(I193*21)/100</f>
      </c>
      <c t="s">
        <v>22</v>
      </c>
    </row>
    <row r="194" spans="1:5" ht="38.25">
      <c r="A194" s="34" t="s">
        <v>52</v>
      </c>
      <c r="E194" s="35" t="s">
        <v>359</v>
      </c>
    </row>
    <row r="195" spans="1:5" ht="25.5">
      <c r="A195" s="36" t="s">
        <v>54</v>
      </c>
      <c r="E195" s="37" t="s">
        <v>1278</v>
      </c>
    </row>
    <row r="196" spans="1:5" ht="165.75">
      <c r="A196" t="s">
        <v>56</v>
      </c>
      <c r="E196" s="35" t="s">
        <v>361</v>
      </c>
    </row>
    <row r="197" spans="1:16" ht="12.75">
      <c r="A197" s="25" t="s">
        <v>46</v>
      </c>
      <c s="29" t="s">
        <v>394</v>
      </c>
      <c s="29" t="s">
        <v>371</v>
      </c>
      <c s="25" t="s">
        <v>48</v>
      </c>
      <c s="30" t="s">
        <v>372</v>
      </c>
      <c s="31" t="s">
        <v>50</v>
      </c>
      <c s="32">
        <v>15</v>
      </c>
      <c s="33">
        <v>0</v>
      </c>
      <c s="33">
        <f>ROUND(ROUND(H197,2)*ROUND(G197,3),2)</f>
      </c>
      <c s="31" t="s">
        <v>51</v>
      </c>
      <c r="O197">
        <f>(I197*21)/100</f>
      </c>
      <c t="s">
        <v>22</v>
      </c>
    </row>
    <row r="198" spans="1:5" ht="12.75">
      <c r="A198" s="34" t="s">
        <v>52</v>
      </c>
      <c r="E198" s="35" t="s">
        <v>48</v>
      </c>
    </row>
    <row r="199" spans="1:5" ht="25.5">
      <c r="A199" s="36" t="s">
        <v>54</v>
      </c>
      <c r="E199" s="37" t="s">
        <v>1275</v>
      </c>
    </row>
    <row r="200" spans="1:5" ht="25.5">
      <c r="A200" t="s">
        <v>56</v>
      </c>
      <c r="E200" s="35" t="s">
        <v>374</v>
      </c>
    </row>
    <row r="201" spans="1:16" ht="12.75">
      <c r="A201" s="25" t="s">
        <v>46</v>
      </c>
      <c s="29" t="s">
        <v>399</v>
      </c>
      <c s="29" t="s">
        <v>1279</v>
      </c>
      <c s="25" t="s">
        <v>48</v>
      </c>
      <c s="30" t="s">
        <v>1280</v>
      </c>
      <c s="31" t="s">
        <v>50</v>
      </c>
      <c s="32">
        <v>216.429</v>
      </c>
      <c s="33">
        <v>0</v>
      </c>
      <c s="33">
        <f>ROUND(ROUND(H201,2)*ROUND(G201,3),2)</f>
      </c>
      <c s="31" t="s">
        <v>51</v>
      </c>
      <c r="O201">
        <f>(I201*21)/100</f>
      </c>
      <c t="s">
        <v>22</v>
      </c>
    </row>
    <row r="202" spans="1:5" ht="51">
      <c r="A202" s="34" t="s">
        <v>52</v>
      </c>
      <c r="E202" s="35" t="s">
        <v>1281</v>
      </c>
    </row>
    <row r="203" spans="1:5" ht="12.75">
      <c r="A203" s="36" t="s">
        <v>54</v>
      </c>
      <c r="E203" s="37" t="s">
        <v>1282</v>
      </c>
    </row>
    <row r="204" spans="1:5" ht="153">
      <c r="A204" t="s">
        <v>56</v>
      </c>
      <c r="E204" s="35" t="s">
        <v>542</v>
      </c>
    </row>
    <row r="205" spans="1:16" ht="12.75">
      <c r="A205" s="25" t="s">
        <v>46</v>
      </c>
      <c s="29" t="s">
        <v>404</v>
      </c>
      <c s="29" t="s">
        <v>1283</v>
      </c>
      <c s="25" t="s">
        <v>48</v>
      </c>
      <c s="30" t="s">
        <v>1284</v>
      </c>
      <c s="31" t="s">
        <v>50</v>
      </c>
      <c s="32">
        <v>12</v>
      </c>
      <c s="33">
        <v>0</v>
      </c>
      <c s="33">
        <f>ROUND(ROUND(H205,2)*ROUND(G205,3),2)</f>
      </c>
      <c s="31" t="s">
        <v>51</v>
      </c>
      <c r="O205">
        <f>(I205*21)/100</f>
      </c>
      <c t="s">
        <v>22</v>
      </c>
    </row>
    <row r="206" spans="1:5" ht="25.5">
      <c r="A206" s="34" t="s">
        <v>52</v>
      </c>
      <c r="E206" s="35" t="s">
        <v>1285</v>
      </c>
    </row>
    <row r="207" spans="1:5" ht="12.75">
      <c r="A207" s="36" t="s">
        <v>54</v>
      </c>
      <c r="E207" s="37" t="s">
        <v>1286</v>
      </c>
    </row>
    <row r="208" spans="1:5" ht="153">
      <c r="A208" t="s">
        <v>56</v>
      </c>
      <c r="E208" s="35" t="s">
        <v>542</v>
      </c>
    </row>
    <row r="209" spans="1:16" ht="25.5">
      <c r="A209" s="25" t="s">
        <v>46</v>
      </c>
      <c s="29" t="s">
        <v>408</v>
      </c>
      <c s="29" t="s">
        <v>1287</v>
      </c>
      <c s="25" t="s">
        <v>48</v>
      </c>
      <c s="30" t="s">
        <v>1288</v>
      </c>
      <c s="31" t="s">
        <v>50</v>
      </c>
      <c s="32">
        <v>8</v>
      </c>
      <c s="33">
        <v>0</v>
      </c>
      <c s="33">
        <f>ROUND(ROUND(H209,2)*ROUND(G209,3),2)</f>
      </c>
      <c s="31" t="s">
        <v>51</v>
      </c>
      <c r="O209">
        <f>(I209*21)/100</f>
      </c>
      <c t="s">
        <v>22</v>
      </c>
    </row>
    <row r="210" spans="1:5" ht="25.5">
      <c r="A210" s="34" t="s">
        <v>52</v>
      </c>
      <c r="E210" s="35" t="s">
        <v>1289</v>
      </c>
    </row>
    <row r="211" spans="1:5" ht="12.75">
      <c r="A211" s="36" t="s">
        <v>54</v>
      </c>
      <c r="E211" s="37" t="s">
        <v>1290</v>
      </c>
    </row>
    <row r="212" spans="1:5" ht="153">
      <c r="A212" t="s">
        <v>56</v>
      </c>
      <c r="E212" s="35" t="s">
        <v>542</v>
      </c>
    </row>
    <row r="213" spans="1:16" ht="12.75">
      <c r="A213" s="25" t="s">
        <v>46</v>
      </c>
      <c s="29" t="s">
        <v>414</v>
      </c>
      <c s="29" t="s">
        <v>376</v>
      </c>
      <c s="25" t="s">
        <v>48</v>
      </c>
      <c s="30" t="s">
        <v>377</v>
      </c>
      <c s="31" t="s">
        <v>158</v>
      </c>
      <c s="32">
        <v>262</v>
      </c>
      <c s="33">
        <v>0</v>
      </c>
      <c s="33">
        <f>ROUND(ROUND(H213,2)*ROUND(G213,3),2)</f>
      </c>
      <c s="31" t="s">
        <v>51</v>
      </c>
      <c r="O213">
        <f>(I213*21)/100</f>
      </c>
      <c t="s">
        <v>22</v>
      </c>
    </row>
    <row r="214" spans="1:5" ht="12.75">
      <c r="A214" s="34" t="s">
        <v>52</v>
      </c>
      <c r="E214" s="35" t="s">
        <v>48</v>
      </c>
    </row>
    <row r="215" spans="1:5" ht="25.5">
      <c r="A215" s="36" t="s">
        <v>54</v>
      </c>
      <c r="E215" s="37" t="s">
        <v>1291</v>
      </c>
    </row>
    <row r="216" spans="1:5" ht="38.25">
      <c r="A216" t="s">
        <v>56</v>
      </c>
      <c r="E216" s="35" t="s">
        <v>379</v>
      </c>
    </row>
    <row r="217" spans="1:18" ht="12.75" customHeight="1">
      <c r="A217" s="6" t="s">
        <v>44</v>
      </c>
      <c s="6"/>
      <c s="40" t="s">
        <v>118</v>
      </c>
      <c s="6"/>
      <c s="27" t="s">
        <v>544</v>
      </c>
      <c s="6"/>
      <c s="6"/>
      <c s="6"/>
      <c s="41">
        <f>0+Q217</f>
      </c>
      <c s="6"/>
      <c r="O217">
        <f>0+R217</f>
      </c>
      <c r="Q217">
        <f>0+I218+I222+I226+I230</f>
      </c>
      <c>
        <f>0+O218+O222+O226+O230</f>
      </c>
    </row>
    <row r="218" spans="1:16" ht="12.75">
      <c r="A218" s="25" t="s">
        <v>46</v>
      </c>
      <c s="29" t="s">
        <v>418</v>
      </c>
      <c s="29" t="s">
        <v>545</v>
      </c>
      <c s="25" t="s">
        <v>48</v>
      </c>
      <c s="30" t="s">
        <v>546</v>
      </c>
      <c s="31" t="s">
        <v>158</v>
      </c>
      <c s="32">
        <v>6</v>
      </c>
      <c s="33">
        <v>0</v>
      </c>
      <c s="33">
        <f>ROUND(ROUND(H218,2)*ROUND(G218,3),2)</f>
      </c>
      <c s="31" t="s">
        <v>51</v>
      </c>
      <c r="O218">
        <f>(I218*21)/100</f>
      </c>
      <c t="s">
        <v>22</v>
      </c>
    </row>
    <row r="219" spans="1:5" ht="12.75">
      <c r="A219" s="34" t="s">
        <v>52</v>
      </c>
      <c r="E219" s="35" t="s">
        <v>48</v>
      </c>
    </row>
    <row r="220" spans="1:5" ht="12.75">
      <c r="A220" s="36" t="s">
        <v>54</v>
      </c>
      <c r="E220" s="37" t="s">
        <v>1201</v>
      </c>
    </row>
    <row r="221" spans="1:5" ht="255">
      <c r="A221" t="s">
        <v>56</v>
      </c>
      <c r="E221" s="35" t="s">
        <v>549</v>
      </c>
    </row>
    <row r="222" spans="1:16" ht="12.75">
      <c r="A222" s="25" t="s">
        <v>46</v>
      </c>
      <c s="29" t="s">
        <v>422</v>
      </c>
      <c s="29" t="s">
        <v>1292</v>
      </c>
      <c s="25" t="s">
        <v>48</v>
      </c>
      <c s="30" t="s">
        <v>1293</v>
      </c>
      <c s="31" t="s">
        <v>158</v>
      </c>
      <c s="32">
        <v>35</v>
      </c>
      <c s="33">
        <v>0</v>
      </c>
      <c s="33">
        <f>ROUND(ROUND(H222,2)*ROUND(G222,3),2)</f>
      </c>
      <c s="31" t="s">
        <v>51</v>
      </c>
      <c r="O222">
        <f>(I222*21)/100</f>
      </c>
      <c t="s">
        <v>22</v>
      </c>
    </row>
    <row r="223" spans="1:5" ht="12.75">
      <c r="A223" s="34" t="s">
        <v>52</v>
      </c>
      <c r="E223" s="35" t="s">
        <v>1294</v>
      </c>
    </row>
    <row r="224" spans="1:5" ht="12.75">
      <c r="A224" s="36" t="s">
        <v>54</v>
      </c>
      <c r="E224" s="37" t="s">
        <v>1295</v>
      </c>
    </row>
    <row r="225" spans="1:5" ht="242.25">
      <c r="A225" t="s">
        <v>56</v>
      </c>
      <c r="E225" s="35" t="s">
        <v>1296</v>
      </c>
    </row>
    <row r="226" spans="1:16" ht="12.75">
      <c r="A226" s="25" t="s">
        <v>46</v>
      </c>
      <c s="29" t="s">
        <v>428</v>
      </c>
      <c s="29" t="s">
        <v>550</v>
      </c>
      <c s="25" t="s">
        <v>48</v>
      </c>
      <c s="30" t="s">
        <v>551</v>
      </c>
      <c s="31" t="s">
        <v>60</v>
      </c>
      <c s="32">
        <v>1</v>
      </c>
      <c s="33">
        <v>0</v>
      </c>
      <c s="33">
        <f>ROUND(ROUND(H226,2)*ROUND(G226,3),2)</f>
      </c>
      <c s="31" t="s">
        <v>51</v>
      </c>
      <c r="O226">
        <f>(I226*21)/100</f>
      </c>
      <c t="s">
        <v>22</v>
      </c>
    </row>
    <row r="227" spans="1:5" ht="25.5">
      <c r="A227" s="34" t="s">
        <v>52</v>
      </c>
      <c r="E227" s="35" t="s">
        <v>552</v>
      </c>
    </row>
    <row r="228" spans="1:5" ht="12.75">
      <c r="A228" s="36" t="s">
        <v>54</v>
      </c>
      <c r="E228" s="37" t="s">
        <v>103</v>
      </c>
    </row>
    <row r="229" spans="1:5" ht="76.5">
      <c r="A229" t="s">
        <v>56</v>
      </c>
      <c r="E229" s="35" t="s">
        <v>553</v>
      </c>
    </row>
    <row r="230" spans="1:16" ht="12.75">
      <c r="A230" s="25" t="s">
        <v>46</v>
      </c>
      <c s="29" t="s">
        <v>431</v>
      </c>
      <c s="29" t="s">
        <v>1193</v>
      </c>
      <c s="25" t="s">
        <v>48</v>
      </c>
      <c s="30" t="s">
        <v>1194</v>
      </c>
      <c s="31" t="s">
        <v>114</v>
      </c>
      <c s="32">
        <v>18</v>
      </c>
      <c s="33">
        <v>0</v>
      </c>
      <c s="33">
        <f>ROUND(ROUND(H230,2)*ROUND(G230,3),2)</f>
      </c>
      <c s="31" t="s">
        <v>51</v>
      </c>
      <c r="O230">
        <f>(I230*21)/100</f>
      </c>
      <c t="s">
        <v>22</v>
      </c>
    </row>
    <row r="231" spans="1:5" ht="25.5">
      <c r="A231" s="34" t="s">
        <v>52</v>
      </c>
      <c r="E231" s="35" t="s">
        <v>1195</v>
      </c>
    </row>
    <row r="232" spans="1:5" ht="12.75">
      <c r="A232" s="36" t="s">
        <v>54</v>
      </c>
      <c r="E232" s="37" t="s">
        <v>1297</v>
      </c>
    </row>
    <row r="233" spans="1:5" ht="369.75">
      <c r="A233" t="s">
        <v>56</v>
      </c>
      <c r="E233" s="35" t="s">
        <v>1197</v>
      </c>
    </row>
    <row r="234" spans="1:18" ht="12.75" customHeight="1">
      <c r="A234" s="6" t="s">
        <v>44</v>
      </c>
      <c s="6"/>
      <c s="40" t="s">
        <v>39</v>
      </c>
      <c s="6"/>
      <c s="27" t="s">
        <v>154</v>
      </c>
      <c s="6"/>
      <c s="6"/>
      <c s="6"/>
      <c s="41">
        <f>0+Q234</f>
      </c>
      <c s="6"/>
      <c r="O234">
        <f>0+R234</f>
      </c>
      <c r="Q234">
        <f>0+I235+I239+I243+I247+I251+I255+I259+I263+I267+I271+I275+I279+I283+I287+I291+I295+I299+I303+I307+I311+I315+I319+I323+I327+I331+I335+I339+I343+I347</f>
      </c>
      <c>
        <f>0+O235+O239+O243+O247+O251+O255+O259+O263+O267+O271+O275+O279+O283+O287+O291+O295+O299+O303+O307+O311+O315+O319+O323+O327+O331+O335+O339+O343+O347</f>
      </c>
    </row>
    <row r="235" spans="1:16" ht="12.75">
      <c r="A235" s="25" t="s">
        <v>46</v>
      </c>
      <c s="29" t="s">
        <v>435</v>
      </c>
      <c s="29" t="s">
        <v>1198</v>
      </c>
      <c s="25" t="s">
        <v>48</v>
      </c>
      <c s="30" t="s">
        <v>1199</v>
      </c>
      <c s="31" t="s">
        <v>158</v>
      </c>
      <c s="32">
        <v>9</v>
      </c>
      <c s="33">
        <v>0</v>
      </c>
      <c s="33">
        <f>ROUND(ROUND(H235,2)*ROUND(G235,3),2)</f>
      </c>
      <c s="31" t="s">
        <v>51</v>
      </c>
      <c r="O235">
        <f>(I235*21)/100</f>
      </c>
      <c t="s">
        <v>22</v>
      </c>
    </row>
    <row r="236" spans="1:5" ht="12.75">
      <c r="A236" s="34" t="s">
        <v>52</v>
      </c>
      <c r="E236" s="35" t="s">
        <v>1200</v>
      </c>
    </row>
    <row r="237" spans="1:5" ht="12.75">
      <c r="A237" s="36" t="s">
        <v>54</v>
      </c>
      <c r="E237" s="37" t="s">
        <v>1298</v>
      </c>
    </row>
    <row r="238" spans="1:5" ht="63.75">
      <c r="A238" t="s">
        <v>56</v>
      </c>
      <c r="E238" s="35" t="s">
        <v>1114</v>
      </c>
    </row>
    <row r="239" spans="1:16" ht="25.5">
      <c r="A239" s="25" t="s">
        <v>46</v>
      </c>
      <c s="29" t="s">
        <v>441</v>
      </c>
      <c s="29" t="s">
        <v>381</v>
      </c>
      <c s="25" t="s">
        <v>48</v>
      </c>
      <c s="30" t="s">
        <v>382</v>
      </c>
      <c s="31" t="s">
        <v>158</v>
      </c>
      <c s="32">
        <v>110</v>
      </c>
      <c s="33">
        <v>0</v>
      </c>
      <c s="33">
        <f>ROUND(ROUND(H239,2)*ROUND(G239,3),2)</f>
      </c>
      <c s="31" t="s">
        <v>51</v>
      </c>
      <c r="O239">
        <f>(I239*21)/100</f>
      </c>
      <c t="s">
        <v>22</v>
      </c>
    </row>
    <row r="240" spans="1:5" ht="38.25">
      <c r="A240" s="34" t="s">
        <v>52</v>
      </c>
      <c r="E240" s="35" t="s">
        <v>383</v>
      </c>
    </row>
    <row r="241" spans="1:5" ht="12.75">
      <c r="A241" s="36" t="s">
        <v>54</v>
      </c>
      <c r="E241" s="37" t="s">
        <v>1299</v>
      </c>
    </row>
    <row r="242" spans="1:5" ht="127.5">
      <c r="A242" t="s">
        <v>56</v>
      </c>
      <c r="E242" s="35" t="s">
        <v>385</v>
      </c>
    </row>
    <row r="243" spans="1:16" ht="25.5">
      <c r="A243" s="25" t="s">
        <v>46</v>
      </c>
      <c s="29" t="s">
        <v>445</v>
      </c>
      <c s="29" t="s">
        <v>387</v>
      </c>
      <c s="25" t="s">
        <v>48</v>
      </c>
      <c s="30" t="s">
        <v>388</v>
      </c>
      <c s="31" t="s">
        <v>158</v>
      </c>
      <c s="32">
        <v>130</v>
      </c>
      <c s="33">
        <v>0</v>
      </c>
      <c s="33">
        <f>ROUND(ROUND(H243,2)*ROUND(G243,3),2)</f>
      </c>
      <c s="31" t="s">
        <v>51</v>
      </c>
      <c r="O243">
        <f>(I243*21)/100</f>
      </c>
      <c t="s">
        <v>22</v>
      </c>
    </row>
    <row r="244" spans="1:5" ht="51">
      <c r="A244" s="34" t="s">
        <v>52</v>
      </c>
      <c r="E244" s="35" t="s">
        <v>159</v>
      </c>
    </row>
    <row r="245" spans="1:5" ht="12.75">
      <c r="A245" s="36" t="s">
        <v>54</v>
      </c>
      <c r="E245" s="37" t="s">
        <v>1300</v>
      </c>
    </row>
    <row r="246" spans="1:5" ht="38.25">
      <c r="A246" t="s">
        <v>56</v>
      </c>
      <c r="E246" s="35" t="s">
        <v>161</v>
      </c>
    </row>
    <row r="247" spans="1:16" ht="12.75">
      <c r="A247" s="25" t="s">
        <v>46</v>
      </c>
      <c s="29" t="s">
        <v>451</v>
      </c>
      <c s="29" t="s">
        <v>395</v>
      </c>
      <c s="25" t="s">
        <v>48</v>
      </c>
      <c s="30" t="s">
        <v>396</v>
      </c>
      <c s="31" t="s">
        <v>60</v>
      </c>
      <c s="32">
        <v>35</v>
      </c>
      <c s="33">
        <v>0</v>
      </c>
      <c s="33">
        <f>ROUND(ROUND(H247,2)*ROUND(G247,3),2)</f>
      </c>
      <c s="31" t="s">
        <v>51</v>
      </c>
      <c r="O247">
        <f>(I247*21)/100</f>
      </c>
      <c t="s">
        <v>22</v>
      </c>
    </row>
    <row r="248" spans="1:5" ht="12.75">
      <c r="A248" s="34" t="s">
        <v>52</v>
      </c>
      <c r="E248" s="35" t="s">
        <v>48</v>
      </c>
    </row>
    <row r="249" spans="1:5" ht="12.75">
      <c r="A249" s="36" t="s">
        <v>54</v>
      </c>
      <c r="E249" s="37" t="s">
        <v>1301</v>
      </c>
    </row>
    <row r="250" spans="1:5" ht="51">
      <c r="A250" t="s">
        <v>56</v>
      </c>
      <c r="E250" s="35" t="s">
        <v>398</v>
      </c>
    </row>
    <row r="251" spans="1:16" ht="12.75">
      <c r="A251" s="25" t="s">
        <v>46</v>
      </c>
      <c s="29" t="s">
        <v>456</v>
      </c>
      <c s="29" t="s">
        <v>400</v>
      </c>
      <c s="25" t="s">
        <v>48</v>
      </c>
      <c s="30" t="s">
        <v>401</v>
      </c>
      <c s="31" t="s">
        <v>60</v>
      </c>
      <c s="32">
        <v>6</v>
      </c>
      <c s="33">
        <v>0</v>
      </c>
      <c s="33">
        <f>ROUND(ROUND(H251,2)*ROUND(G251,3),2)</f>
      </c>
      <c s="31" t="s">
        <v>51</v>
      </c>
      <c r="O251">
        <f>(I251*21)/100</f>
      </c>
      <c t="s">
        <v>22</v>
      </c>
    </row>
    <row r="252" spans="1:5" ht="12.75">
      <c r="A252" s="34" t="s">
        <v>52</v>
      </c>
      <c r="E252" s="35" t="s">
        <v>219</v>
      </c>
    </row>
    <row r="253" spans="1:5" ht="12.75">
      <c r="A253" s="36" t="s">
        <v>54</v>
      </c>
      <c r="E253" s="37" t="s">
        <v>1302</v>
      </c>
    </row>
    <row r="254" spans="1:5" ht="25.5">
      <c r="A254" t="s">
        <v>56</v>
      </c>
      <c r="E254" s="35" t="s">
        <v>403</v>
      </c>
    </row>
    <row r="255" spans="1:16" ht="25.5">
      <c r="A255" s="25" t="s">
        <v>46</v>
      </c>
      <c s="29" t="s">
        <v>572</v>
      </c>
      <c s="29" t="s">
        <v>405</v>
      </c>
      <c s="25" t="s">
        <v>48</v>
      </c>
      <c s="30" t="s">
        <v>406</v>
      </c>
      <c s="31" t="s">
        <v>60</v>
      </c>
      <c s="32">
        <v>23</v>
      </c>
      <c s="33">
        <v>0</v>
      </c>
      <c s="33">
        <f>ROUND(ROUND(H255,2)*ROUND(G255,3),2)</f>
      </c>
      <c s="31" t="s">
        <v>51</v>
      </c>
      <c r="O255">
        <f>(I255*21)/100</f>
      </c>
      <c t="s">
        <v>22</v>
      </c>
    </row>
    <row r="256" spans="1:5" ht="12.75">
      <c r="A256" s="34" t="s">
        <v>52</v>
      </c>
      <c r="E256" s="35" t="s">
        <v>48</v>
      </c>
    </row>
    <row r="257" spans="1:5" ht="12.75">
      <c r="A257" s="36" t="s">
        <v>54</v>
      </c>
      <c r="E257" s="37" t="s">
        <v>1303</v>
      </c>
    </row>
    <row r="258" spans="1:5" ht="51">
      <c r="A258" t="s">
        <v>56</v>
      </c>
      <c r="E258" s="35" t="s">
        <v>398</v>
      </c>
    </row>
    <row r="259" spans="1:16" ht="12.75">
      <c r="A259" s="25" t="s">
        <v>46</v>
      </c>
      <c s="29" t="s">
        <v>573</v>
      </c>
      <c s="29" t="s">
        <v>1304</v>
      </c>
      <c s="25" t="s">
        <v>48</v>
      </c>
      <c s="30" t="s">
        <v>1305</v>
      </c>
      <c s="31" t="s">
        <v>60</v>
      </c>
      <c s="32">
        <v>2</v>
      </c>
      <c s="33">
        <v>0</v>
      </c>
      <c s="33">
        <f>ROUND(ROUND(H259,2)*ROUND(G259,3),2)</f>
      </c>
      <c s="31" t="s">
        <v>51</v>
      </c>
      <c r="O259">
        <f>(I259*21)/100</f>
      </c>
      <c t="s">
        <v>22</v>
      </c>
    </row>
    <row r="260" spans="1:5" ht="12.75">
      <c r="A260" s="34" t="s">
        <v>52</v>
      </c>
      <c r="E260" s="35" t="s">
        <v>48</v>
      </c>
    </row>
    <row r="261" spans="1:5" ht="12.75">
      <c r="A261" s="36" t="s">
        <v>54</v>
      </c>
      <c r="E261" s="37" t="s">
        <v>1306</v>
      </c>
    </row>
    <row r="262" spans="1:5" ht="51">
      <c r="A262" t="s">
        <v>56</v>
      </c>
      <c r="E262" s="35" t="s">
        <v>1307</v>
      </c>
    </row>
    <row r="263" spans="1:16" ht="25.5">
      <c r="A263" s="25" t="s">
        <v>46</v>
      </c>
      <c s="29" t="s">
        <v>574</v>
      </c>
      <c s="29" t="s">
        <v>409</v>
      </c>
      <c s="25" t="s">
        <v>48</v>
      </c>
      <c s="30" t="s">
        <v>410</v>
      </c>
      <c s="31" t="s">
        <v>60</v>
      </c>
      <c s="32">
        <v>32</v>
      </c>
      <c s="33">
        <v>0</v>
      </c>
      <c s="33">
        <f>ROUND(ROUND(H263,2)*ROUND(G263,3),2)</f>
      </c>
      <c s="31" t="s">
        <v>51</v>
      </c>
      <c r="O263">
        <f>(I263*21)/100</f>
      </c>
      <c t="s">
        <v>22</v>
      </c>
    </row>
    <row r="264" spans="1:5" ht="12.75">
      <c r="A264" s="34" t="s">
        <v>52</v>
      </c>
      <c r="E264" s="35" t="s">
        <v>411</v>
      </c>
    </row>
    <row r="265" spans="1:5" ht="12.75">
      <c r="A265" s="36" t="s">
        <v>54</v>
      </c>
      <c r="E265" s="37" t="s">
        <v>426</v>
      </c>
    </row>
    <row r="266" spans="1:5" ht="25.5">
      <c r="A266" t="s">
        <v>56</v>
      </c>
      <c r="E266" s="35" t="s">
        <v>413</v>
      </c>
    </row>
    <row r="267" spans="1:16" ht="12.75">
      <c r="A267" s="25" t="s">
        <v>46</v>
      </c>
      <c s="29" t="s">
        <v>575</v>
      </c>
      <c s="29" t="s">
        <v>415</v>
      </c>
      <c s="25" t="s">
        <v>48</v>
      </c>
      <c s="30" t="s">
        <v>416</v>
      </c>
      <c s="31" t="s">
        <v>60</v>
      </c>
      <c s="32">
        <v>13</v>
      </c>
      <c s="33">
        <v>0</v>
      </c>
      <c s="33">
        <f>ROUND(ROUND(H267,2)*ROUND(G267,3),2)</f>
      </c>
      <c s="31" t="s">
        <v>51</v>
      </c>
      <c r="O267">
        <f>(I267*21)/100</f>
      </c>
      <c t="s">
        <v>22</v>
      </c>
    </row>
    <row r="268" spans="1:5" ht="51">
      <c r="A268" s="34" t="s">
        <v>52</v>
      </c>
      <c r="E268" s="35" t="s">
        <v>159</v>
      </c>
    </row>
    <row r="269" spans="1:5" ht="12.75">
      <c r="A269" s="36" t="s">
        <v>54</v>
      </c>
      <c r="E269" s="37" t="s">
        <v>426</v>
      </c>
    </row>
    <row r="270" spans="1:5" ht="25.5">
      <c r="A270" t="s">
        <v>56</v>
      </c>
      <c r="E270" s="35" t="s">
        <v>170</v>
      </c>
    </row>
    <row r="271" spans="1:16" ht="12.75">
      <c r="A271" s="25" t="s">
        <v>46</v>
      </c>
      <c s="29" t="s">
        <v>577</v>
      </c>
      <c s="29" t="s">
        <v>419</v>
      </c>
      <c s="25" t="s">
        <v>48</v>
      </c>
      <c s="30" t="s">
        <v>420</v>
      </c>
      <c s="31" t="s">
        <v>50</v>
      </c>
      <c s="32">
        <v>19.8</v>
      </c>
      <c s="33">
        <v>0</v>
      </c>
      <c s="33">
        <f>ROUND(ROUND(H271,2)*ROUND(G271,3),2)</f>
      </c>
      <c s="31" t="s">
        <v>51</v>
      </c>
      <c r="O271">
        <f>(I271*21)/100</f>
      </c>
      <c t="s">
        <v>22</v>
      </c>
    </row>
    <row r="272" spans="1:5" ht="12.75">
      <c r="A272" s="34" t="s">
        <v>52</v>
      </c>
      <c r="E272" s="35" t="s">
        <v>48</v>
      </c>
    </row>
    <row r="273" spans="1:5" ht="38.25">
      <c r="A273" s="36" t="s">
        <v>54</v>
      </c>
      <c r="E273" s="37" t="s">
        <v>1308</v>
      </c>
    </row>
    <row r="274" spans="1:5" ht="25.5">
      <c r="A274" t="s">
        <v>56</v>
      </c>
      <c r="E274" s="35" t="s">
        <v>413</v>
      </c>
    </row>
    <row r="275" spans="1:16" ht="25.5">
      <c r="A275" s="25" t="s">
        <v>46</v>
      </c>
      <c s="29" t="s">
        <v>578</v>
      </c>
      <c s="29" t="s">
        <v>423</v>
      </c>
      <c s="25" t="s">
        <v>48</v>
      </c>
      <c s="30" t="s">
        <v>424</v>
      </c>
      <c s="31" t="s">
        <v>60</v>
      </c>
      <c s="32">
        <v>22</v>
      </c>
      <c s="33">
        <v>0</v>
      </c>
      <c s="33">
        <f>ROUND(ROUND(H275,2)*ROUND(G275,3),2)</f>
      </c>
      <c s="31" t="s">
        <v>51</v>
      </c>
      <c r="O275">
        <f>(I275*21)/100</f>
      </c>
      <c t="s">
        <v>22</v>
      </c>
    </row>
    <row r="276" spans="1:5" ht="12.75">
      <c r="A276" s="34" t="s">
        <v>52</v>
      </c>
      <c r="E276" s="35" t="s">
        <v>425</v>
      </c>
    </row>
    <row r="277" spans="1:5" ht="12.75">
      <c r="A277" s="36" t="s">
        <v>54</v>
      </c>
      <c r="E277" s="37" t="s">
        <v>426</v>
      </c>
    </row>
    <row r="278" spans="1:5" ht="25.5">
      <c r="A278" t="s">
        <v>56</v>
      </c>
      <c r="E278" s="35" t="s">
        <v>427</v>
      </c>
    </row>
    <row r="279" spans="1:16" ht="12.75">
      <c r="A279" s="25" t="s">
        <v>46</v>
      </c>
      <c s="29" t="s">
        <v>583</v>
      </c>
      <c s="29" t="s">
        <v>429</v>
      </c>
      <c s="25" t="s">
        <v>48</v>
      </c>
      <c s="30" t="s">
        <v>430</v>
      </c>
      <c s="31" t="s">
        <v>60</v>
      </c>
      <c s="32">
        <v>7</v>
      </c>
      <c s="33">
        <v>0</v>
      </c>
      <c s="33">
        <f>ROUND(ROUND(H279,2)*ROUND(G279,3),2)</f>
      </c>
      <c s="31" t="s">
        <v>51</v>
      </c>
      <c r="O279">
        <f>(I279*21)/100</f>
      </c>
      <c t="s">
        <v>22</v>
      </c>
    </row>
    <row r="280" spans="1:5" ht="51">
      <c r="A280" s="34" t="s">
        <v>52</v>
      </c>
      <c r="E280" s="35" t="s">
        <v>159</v>
      </c>
    </row>
    <row r="281" spans="1:5" ht="12.75">
      <c r="A281" s="36" t="s">
        <v>54</v>
      </c>
      <c r="E281" s="37" t="s">
        <v>426</v>
      </c>
    </row>
    <row r="282" spans="1:5" ht="25.5">
      <c r="A282" t="s">
        <v>56</v>
      </c>
      <c r="E282" s="35" t="s">
        <v>170</v>
      </c>
    </row>
    <row r="283" spans="1:16" ht="12.75">
      <c r="A283" s="25" t="s">
        <v>46</v>
      </c>
      <c s="29" t="s">
        <v>588</v>
      </c>
      <c s="29" t="s">
        <v>432</v>
      </c>
      <c s="25" t="s">
        <v>48</v>
      </c>
      <c s="30" t="s">
        <v>433</v>
      </c>
      <c s="31" t="s">
        <v>60</v>
      </c>
      <c s="32">
        <v>4</v>
      </c>
      <c s="33">
        <v>0</v>
      </c>
      <c s="33">
        <f>ROUND(ROUND(H283,2)*ROUND(G283,3),2)</f>
      </c>
      <c s="31" t="s">
        <v>51</v>
      </c>
      <c r="O283">
        <f>(I283*21)/100</f>
      </c>
      <c t="s">
        <v>22</v>
      </c>
    </row>
    <row r="284" spans="1:5" ht="12.75">
      <c r="A284" s="34" t="s">
        <v>52</v>
      </c>
      <c r="E284" s="35" t="s">
        <v>48</v>
      </c>
    </row>
    <row r="285" spans="1:5" ht="12.75">
      <c r="A285" s="36" t="s">
        <v>54</v>
      </c>
      <c r="E285" s="37" t="s">
        <v>434</v>
      </c>
    </row>
    <row r="286" spans="1:5" ht="25.5">
      <c r="A286" t="s">
        <v>56</v>
      </c>
      <c r="E286" s="35" t="s">
        <v>427</v>
      </c>
    </row>
    <row r="287" spans="1:16" ht="25.5">
      <c r="A287" s="25" t="s">
        <v>46</v>
      </c>
      <c s="29" t="s">
        <v>594</v>
      </c>
      <c s="29" t="s">
        <v>436</v>
      </c>
      <c s="25" t="s">
        <v>48</v>
      </c>
      <c s="30" t="s">
        <v>437</v>
      </c>
      <c s="31" t="s">
        <v>50</v>
      </c>
      <c s="32">
        <v>115.9</v>
      </c>
      <c s="33">
        <v>0</v>
      </c>
      <c s="33">
        <f>ROUND(ROUND(H287,2)*ROUND(G287,3),2)</f>
      </c>
      <c s="31" t="s">
        <v>51</v>
      </c>
      <c r="O287">
        <f>(I287*21)/100</f>
      </c>
      <c t="s">
        <v>22</v>
      </c>
    </row>
    <row r="288" spans="1:5" ht="25.5">
      <c r="A288" s="34" t="s">
        <v>52</v>
      </c>
      <c r="E288" s="35" t="s">
        <v>438</v>
      </c>
    </row>
    <row r="289" spans="1:5" ht="89.25">
      <c r="A289" s="36" t="s">
        <v>54</v>
      </c>
      <c r="E289" s="37" t="s">
        <v>1309</v>
      </c>
    </row>
    <row r="290" spans="1:5" ht="38.25">
      <c r="A290" t="s">
        <v>56</v>
      </c>
      <c r="E290" s="35" t="s">
        <v>440</v>
      </c>
    </row>
    <row r="291" spans="1:16" ht="25.5">
      <c r="A291" s="25" t="s">
        <v>46</v>
      </c>
      <c s="29" t="s">
        <v>600</v>
      </c>
      <c s="29" t="s">
        <v>442</v>
      </c>
      <c s="25" t="s">
        <v>48</v>
      </c>
      <c s="30" t="s">
        <v>443</v>
      </c>
      <c s="31" t="s">
        <v>50</v>
      </c>
      <c s="32">
        <v>115.9</v>
      </c>
      <c s="33">
        <v>0</v>
      </c>
      <c s="33">
        <f>ROUND(ROUND(H291,2)*ROUND(G291,3),2)</f>
      </c>
      <c s="31" t="s">
        <v>51</v>
      </c>
      <c r="O291">
        <f>(I291*21)/100</f>
      </c>
      <c t="s">
        <v>22</v>
      </c>
    </row>
    <row r="292" spans="1:5" ht="25.5">
      <c r="A292" s="34" t="s">
        <v>52</v>
      </c>
      <c r="E292" s="35" t="s">
        <v>444</v>
      </c>
    </row>
    <row r="293" spans="1:5" ht="89.25">
      <c r="A293" s="36" t="s">
        <v>54</v>
      </c>
      <c r="E293" s="37" t="s">
        <v>1309</v>
      </c>
    </row>
    <row r="294" spans="1:5" ht="38.25">
      <c r="A294" t="s">
        <v>56</v>
      </c>
      <c r="E294" s="35" t="s">
        <v>440</v>
      </c>
    </row>
    <row r="295" spans="1:16" ht="12.75">
      <c r="A295" s="25" t="s">
        <v>46</v>
      </c>
      <c s="29" t="s">
        <v>602</v>
      </c>
      <c s="29" t="s">
        <v>1310</v>
      </c>
      <c s="25" t="s">
        <v>48</v>
      </c>
      <c s="30" t="s">
        <v>1311</v>
      </c>
      <c s="31" t="s">
        <v>158</v>
      </c>
      <c s="32">
        <v>12</v>
      </c>
      <c s="33">
        <v>0</v>
      </c>
      <c s="33">
        <f>ROUND(ROUND(H295,2)*ROUND(G295,3),2)</f>
      </c>
      <c s="31" t="s">
        <v>51</v>
      </c>
      <c r="O295">
        <f>(I295*21)/100</f>
      </c>
      <c t="s">
        <v>22</v>
      </c>
    </row>
    <row r="296" spans="1:5" ht="25.5">
      <c r="A296" s="34" t="s">
        <v>52</v>
      </c>
      <c r="E296" s="35" t="s">
        <v>1312</v>
      </c>
    </row>
    <row r="297" spans="1:5" ht="12.75">
      <c r="A297" s="36" t="s">
        <v>54</v>
      </c>
      <c r="E297" s="37" t="s">
        <v>1313</v>
      </c>
    </row>
    <row r="298" spans="1:5" ht="51">
      <c r="A298" t="s">
        <v>56</v>
      </c>
      <c r="E298" s="35" t="s">
        <v>593</v>
      </c>
    </row>
    <row r="299" spans="1:16" ht="12.75">
      <c r="A299" s="25" t="s">
        <v>46</v>
      </c>
      <c s="29" t="s">
        <v>604</v>
      </c>
      <c s="29" t="s">
        <v>1314</v>
      </c>
      <c s="25" t="s">
        <v>48</v>
      </c>
      <c s="30" t="s">
        <v>1315</v>
      </c>
      <c s="31" t="s">
        <v>158</v>
      </c>
      <c s="32">
        <v>35</v>
      </c>
      <c s="33">
        <v>0</v>
      </c>
      <c s="33">
        <f>ROUND(ROUND(H299,2)*ROUND(G299,3),2)</f>
      </c>
      <c s="31" t="s">
        <v>51</v>
      </c>
      <c r="O299">
        <f>(I299*21)/100</f>
      </c>
      <c t="s">
        <v>22</v>
      </c>
    </row>
    <row r="300" spans="1:5" ht="25.5">
      <c r="A300" s="34" t="s">
        <v>52</v>
      </c>
      <c r="E300" s="35" t="s">
        <v>1316</v>
      </c>
    </row>
    <row r="301" spans="1:5" ht="12.75">
      <c r="A301" s="36" t="s">
        <v>54</v>
      </c>
      <c r="E301" s="37" t="s">
        <v>1317</v>
      </c>
    </row>
    <row r="302" spans="1:5" ht="51">
      <c r="A302" t="s">
        <v>56</v>
      </c>
      <c r="E302" s="35" t="s">
        <v>593</v>
      </c>
    </row>
    <row r="303" spans="1:16" ht="12.75">
      <c r="A303" s="25" t="s">
        <v>46</v>
      </c>
      <c s="29" t="s">
        <v>609</v>
      </c>
      <c s="29" t="s">
        <v>589</v>
      </c>
      <c s="25" t="s">
        <v>48</v>
      </c>
      <c s="30" t="s">
        <v>590</v>
      </c>
      <c s="31" t="s">
        <v>158</v>
      </c>
      <c s="32">
        <v>205</v>
      </c>
      <c s="33">
        <v>0</v>
      </c>
      <c s="33">
        <f>ROUND(ROUND(H303,2)*ROUND(G303,3),2)</f>
      </c>
      <c s="31" t="s">
        <v>51</v>
      </c>
      <c r="O303">
        <f>(I303*21)/100</f>
      </c>
      <c t="s">
        <v>22</v>
      </c>
    </row>
    <row r="304" spans="1:5" ht="25.5">
      <c r="A304" s="34" t="s">
        <v>52</v>
      </c>
      <c r="E304" s="35" t="s">
        <v>1318</v>
      </c>
    </row>
    <row r="305" spans="1:5" ht="12.75">
      <c r="A305" s="36" t="s">
        <v>54</v>
      </c>
      <c r="E305" s="37" t="s">
        <v>1319</v>
      </c>
    </row>
    <row r="306" spans="1:5" ht="51">
      <c r="A306" t="s">
        <v>56</v>
      </c>
      <c r="E306" s="35" t="s">
        <v>593</v>
      </c>
    </row>
    <row r="307" spans="1:16" ht="12.75">
      <c r="A307" s="25" t="s">
        <v>46</v>
      </c>
      <c s="29" t="s">
        <v>615</v>
      </c>
      <c s="29" t="s">
        <v>1320</v>
      </c>
      <c s="25" t="s">
        <v>48</v>
      </c>
      <c s="30" t="s">
        <v>1321</v>
      </c>
      <c s="31" t="s">
        <v>158</v>
      </c>
      <c s="32">
        <v>175</v>
      </c>
      <c s="33">
        <v>0</v>
      </c>
      <c s="33">
        <f>ROUND(ROUND(H307,2)*ROUND(G307,3),2)</f>
      </c>
      <c s="31" t="s">
        <v>51</v>
      </c>
      <c r="O307">
        <f>(I307*21)/100</f>
      </c>
      <c t="s">
        <v>22</v>
      </c>
    </row>
    <row r="308" spans="1:5" ht="25.5">
      <c r="A308" s="34" t="s">
        <v>52</v>
      </c>
      <c r="E308" s="35" t="s">
        <v>1322</v>
      </c>
    </row>
    <row r="309" spans="1:5" ht="12.75">
      <c r="A309" s="36" t="s">
        <v>54</v>
      </c>
      <c r="E309" s="37" t="s">
        <v>1323</v>
      </c>
    </row>
    <row r="310" spans="1:5" ht="51">
      <c r="A310" t="s">
        <v>56</v>
      </c>
      <c r="E310" s="35" t="s">
        <v>593</v>
      </c>
    </row>
    <row r="311" spans="1:16" ht="12.75">
      <c r="A311" s="25" t="s">
        <v>46</v>
      </c>
      <c s="29" t="s">
        <v>617</v>
      </c>
      <c s="29" t="s">
        <v>1210</v>
      </c>
      <c s="25" t="s">
        <v>48</v>
      </c>
      <c s="30" t="s">
        <v>1211</v>
      </c>
      <c s="31" t="s">
        <v>60</v>
      </c>
      <c s="32">
        <v>1</v>
      </c>
      <c s="33">
        <v>0</v>
      </c>
      <c s="33">
        <f>ROUND(ROUND(H311,2)*ROUND(G311,3),2)</f>
      </c>
      <c s="31" t="s">
        <v>51</v>
      </c>
      <c r="O311">
        <f>(I311*21)/100</f>
      </c>
      <c t="s">
        <v>22</v>
      </c>
    </row>
    <row r="312" spans="1:5" ht="12.75">
      <c r="A312" s="34" t="s">
        <v>52</v>
      </c>
      <c r="E312" s="35" t="s">
        <v>1324</v>
      </c>
    </row>
    <row r="313" spans="1:5" ht="12.75">
      <c r="A313" s="36" t="s">
        <v>54</v>
      </c>
      <c r="E313" s="37" t="s">
        <v>103</v>
      </c>
    </row>
    <row r="314" spans="1:5" ht="409.5">
      <c r="A314" t="s">
        <v>56</v>
      </c>
      <c r="E314" s="35" t="s">
        <v>747</v>
      </c>
    </row>
    <row r="315" spans="1:16" ht="12.75">
      <c r="A315" s="25" t="s">
        <v>46</v>
      </c>
      <c s="29" t="s">
        <v>1220</v>
      </c>
      <c s="29" t="s">
        <v>1325</v>
      </c>
      <c s="25" t="s">
        <v>48</v>
      </c>
      <c s="30" t="s">
        <v>1326</v>
      </c>
      <c s="31" t="s">
        <v>60</v>
      </c>
      <c s="32">
        <v>1</v>
      </c>
      <c s="33">
        <v>0</v>
      </c>
      <c s="33">
        <f>ROUND(ROUND(H315,2)*ROUND(G315,3),2)</f>
      </c>
      <c s="31" t="s">
        <v>51</v>
      </c>
      <c r="O315">
        <f>(I315*21)/100</f>
      </c>
      <c t="s">
        <v>22</v>
      </c>
    </row>
    <row r="316" spans="1:5" ht="12.75">
      <c r="A316" s="34" t="s">
        <v>52</v>
      </c>
      <c r="E316" s="35" t="s">
        <v>1327</v>
      </c>
    </row>
    <row r="317" spans="1:5" ht="25.5">
      <c r="A317" s="36" t="s">
        <v>54</v>
      </c>
      <c r="E317" s="37" t="s">
        <v>1328</v>
      </c>
    </row>
    <row r="318" spans="1:5" ht="409.5">
      <c r="A318" t="s">
        <v>56</v>
      </c>
      <c r="E318" s="35" t="s">
        <v>750</v>
      </c>
    </row>
    <row r="319" spans="1:16" ht="25.5">
      <c r="A319" s="25" t="s">
        <v>46</v>
      </c>
      <c s="29" t="s">
        <v>1225</v>
      </c>
      <c s="29" t="s">
        <v>1212</v>
      </c>
      <c s="25" t="s">
        <v>48</v>
      </c>
      <c s="30" t="s">
        <v>1213</v>
      </c>
      <c s="31" t="s">
        <v>60</v>
      </c>
      <c s="32">
        <v>1</v>
      </c>
      <c s="33">
        <v>0</v>
      </c>
      <c s="33">
        <f>ROUND(ROUND(H319,2)*ROUND(G319,3),2)</f>
      </c>
      <c s="31" t="s">
        <v>51</v>
      </c>
      <c r="O319">
        <f>(I319*21)/100</f>
      </c>
      <c t="s">
        <v>22</v>
      </c>
    </row>
    <row r="320" spans="1:5" ht="12.75">
      <c r="A320" s="34" t="s">
        <v>52</v>
      </c>
      <c r="E320" s="35" t="s">
        <v>1329</v>
      </c>
    </row>
    <row r="321" spans="1:5" ht="12.75">
      <c r="A321" s="36" t="s">
        <v>54</v>
      </c>
      <c r="E321" s="37" t="s">
        <v>103</v>
      </c>
    </row>
    <row r="322" spans="1:5" ht="409.5">
      <c r="A322" t="s">
        <v>56</v>
      </c>
      <c r="E322" s="35" t="s">
        <v>750</v>
      </c>
    </row>
    <row r="323" spans="1:16" ht="12.75">
      <c r="A323" s="25" t="s">
        <v>46</v>
      </c>
      <c s="29" t="s">
        <v>1227</v>
      </c>
      <c s="29" t="s">
        <v>446</v>
      </c>
      <c s="25" t="s">
        <v>48</v>
      </c>
      <c s="30" t="s">
        <v>447</v>
      </c>
      <c s="31" t="s">
        <v>158</v>
      </c>
      <c s="32">
        <v>6</v>
      </c>
      <c s="33">
        <v>0</v>
      </c>
      <c s="33">
        <f>ROUND(ROUND(H323,2)*ROUND(G323,3),2)</f>
      </c>
      <c s="31" t="s">
        <v>51</v>
      </c>
      <c r="O323">
        <f>(I323*21)/100</f>
      </c>
      <c t="s">
        <v>22</v>
      </c>
    </row>
    <row r="324" spans="1:5" ht="12.75">
      <c r="A324" s="34" t="s">
        <v>52</v>
      </c>
      <c r="E324" s="35" t="s">
        <v>448</v>
      </c>
    </row>
    <row r="325" spans="1:5" ht="12.75">
      <c r="A325" s="36" t="s">
        <v>54</v>
      </c>
      <c r="E325" s="37" t="s">
        <v>1330</v>
      </c>
    </row>
    <row r="326" spans="1:5" ht="63.75">
      <c r="A326" t="s">
        <v>56</v>
      </c>
      <c r="E326" s="35" t="s">
        <v>450</v>
      </c>
    </row>
    <row r="327" spans="1:16" ht="12.75">
      <c r="A327" s="25" t="s">
        <v>46</v>
      </c>
      <c s="29" t="s">
        <v>1331</v>
      </c>
      <c s="29" t="s">
        <v>1215</v>
      </c>
      <c s="25" t="s">
        <v>48</v>
      </c>
      <c s="30" t="s">
        <v>1216</v>
      </c>
      <c s="31" t="s">
        <v>158</v>
      </c>
      <c s="32">
        <v>12</v>
      </c>
      <c s="33">
        <v>0</v>
      </c>
      <c s="33">
        <f>ROUND(ROUND(H327,2)*ROUND(G327,3),2)</f>
      </c>
      <c s="31" t="s">
        <v>51</v>
      </c>
      <c r="O327">
        <f>(I327*21)/100</f>
      </c>
      <c t="s">
        <v>22</v>
      </c>
    </row>
    <row r="328" spans="1:5" ht="12.75">
      <c r="A328" s="34" t="s">
        <v>52</v>
      </c>
      <c r="E328" s="35" t="s">
        <v>1217</v>
      </c>
    </row>
    <row r="329" spans="1:5" ht="12.75">
      <c r="A329" s="36" t="s">
        <v>54</v>
      </c>
      <c r="E329" s="37" t="s">
        <v>1332</v>
      </c>
    </row>
    <row r="330" spans="1:5" ht="63.75">
      <c r="A330" t="s">
        <v>56</v>
      </c>
      <c r="E330" s="35" t="s">
        <v>450</v>
      </c>
    </row>
    <row r="331" spans="1:16" ht="12.75">
      <c r="A331" s="25" t="s">
        <v>46</v>
      </c>
      <c s="29" t="s">
        <v>1333</v>
      </c>
      <c s="29" t="s">
        <v>1334</v>
      </c>
      <c s="25" t="s">
        <v>48</v>
      </c>
      <c s="30" t="s">
        <v>1335</v>
      </c>
      <c s="31" t="s">
        <v>60</v>
      </c>
      <c s="32">
        <v>4</v>
      </c>
      <c s="33">
        <v>0</v>
      </c>
      <c s="33">
        <f>ROUND(ROUND(H331,2)*ROUND(G331,3),2)</f>
      </c>
      <c s="31" t="s">
        <v>51</v>
      </c>
      <c r="O331">
        <f>(I331*21)/100</f>
      </c>
      <c t="s">
        <v>22</v>
      </c>
    </row>
    <row r="332" spans="1:5" ht="12.75">
      <c r="A332" s="34" t="s">
        <v>52</v>
      </c>
      <c r="E332" s="35" t="s">
        <v>48</v>
      </c>
    </row>
    <row r="333" spans="1:5" ht="25.5">
      <c r="A333" s="36" t="s">
        <v>54</v>
      </c>
      <c r="E333" s="37" t="s">
        <v>1336</v>
      </c>
    </row>
    <row r="334" spans="1:5" ht="63.75">
      <c r="A334" t="s">
        <v>56</v>
      </c>
      <c r="E334" s="35" t="s">
        <v>1123</v>
      </c>
    </row>
    <row r="335" spans="1:16" ht="12.75">
      <c r="A335" s="25" t="s">
        <v>46</v>
      </c>
      <c s="29" t="s">
        <v>1337</v>
      </c>
      <c s="29" t="s">
        <v>1121</v>
      </c>
      <c s="25" t="s">
        <v>48</v>
      </c>
      <c s="30" t="s">
        <v>1122</v>
      </c>
      <c s="31" t="s">
        <v>60</v>
      </c>
      <c s="32">
        <v>1</v>
      </c>
      <c s="33">
        <v>0</v>
      </c>
      <c s="33">
        <f>ROUND(ROUND(H335,2)*ROUND(G335,3),2)</f>
      </c>
      <c s="31" t="s">
        <v>51</v>
      </c>
      <c r="O335">
        <f>(I335*21)/100</f>
      </c>
      <c t="s">
        <v>22</v>
      </c>
    </row>
    <row r="336" spans="1:5" ht="12.75">
      <c r="A336" s="34" t="s">
        <v>52</v>
      </c>
      <c r="E336" s="35" t="s">
        <v>1338</v>
      </c>
    </row>
    <row r="337" spans="1:5" ht="12.75">
      <c r="A337" s="36" t="s">
        <v>54</v>
      </c>
      <c r="E337" s="37" t="s">
        <v>103</v>
      </c>
    </row>
    <row r="338" spans="1:5" ht="63.75">
      <c r="A338" t="s">
        <v>56</v>
      </c>
      <c r="E338" s="35" t="s">
        <v>1123</v>
      </c>
    </row>
    <row r="339" spans="1:16" ht="12.75">
      <c r="A339" s="25" t="s">
        <v>46</v>
      </c>
      <c s="29" t="s">
        <v>1339</v>
      </c>
      <c s="29" t="s">
        <v>452</v>
      </c>
      <c s="25" t="s">
        <v>48</v>
      </c>
      <c s="30" t="s">
        <v>453</v>
      </c>
      <c s="31" t="s">
        <v>158</v>
      </c>
      <c s="32">
        <v>262</v>
      </c>
      <c s="33">
        <v>0</v>
      </c>
      <c s="33">
        <f>ROUND(ROUND(H339,2)*ROUND(G339,3),2)</f>
      </c>
      <c s="31" t="s">
        <v>51</v>
      </c>
      <c r="O339">
        <f>(I339*21)/100</f>
      </c>
      <c t="s">
        <v>22</v>
      </c>
    </row>
    <row r="340" spans="1:5" ht="12.75">
      <c r="A340" s="34" t="s">
        <v>52</v>
      </c>
      <c r="E340" s="35" t="s">
        <v>48</v>
      </c>
    </row>
    <row r="341" spans="1:5" ht="25.5">
      <c r="A341" s="36" t="s">
        <v>54</v>
      </c>
      <c r="E341" s="37" t="s">
        <v>1340</v>
      </c>
    </row>
    <row r="342" spans="1:5" ht="25.5">
      <c r="A342" t="s">
        <v>56</v>
      </c>
      <c r="E342" s="35" t="s">
        <v>455</v>
      </c>
    </row>
    <row r="343" spans="1:16" ht="12.75">
      <c r="A343" s="25" t="s">
        <v>46</v>
      </c>
      <c s="29" t="s">
        <v>1341</v>
      </c>
      <c s="29" t="s">
        <v>1125</v>
      </c>
      <c s="25" t="s">
        <v>48</v>
      </c>
      <c s="30" t="s">
        <v>1126</v>
      </c>
      <c s="31" t="s">
        <v>158</v>
      </c>
      <c s="32">
        <v>20</v>
      </c>
      <c s="33">
        <v>0</v>
      </c>
      <c s="33">
        <f>ROUND(ROUND(H343,2)*ROUND(G343,3),2)</f>
      </c>
      <c s="31" t="s">
        <v>51</v>
      </c>
      <c r="O343">
        <f>(I343*21)/100</f>
      </c>
      <c t="s">
        <v>22</v>
      </c>
    </row>
    <row r="344" spans="1:5" ht="12.75">
      <c r="A344" s="34" t="s">
        <v>52</v>
      </c>
      <c r="E344" s="35" t="s">
        <v>48</v>
      </c>
    </row>
    <row r="345" spans="1:5" ht="12.75">
      <c r="A345" s="36" t="s">
        <v>54</v>
      </c>
      <c r="E345" s="37" t="s">
        <v>1342</v>
      </c>
    </row>
    <row r="346" spans="1:5" ht="89.25">
      <c r="A346" t="s">
        <v>56</v>
      </c>
      <c r="E346" s="35" t="s">
        <v>1343</v>
      </c>
    </row>
    <row r="347" spans="1:16" ht="12.75">
      <c r="A347" s="25" t="s">
        <v>46</v>
      </c>
      <c s="29" t="s">
        <v>1344</v>
      </c>
      <c s="29" t="s">
        <v>457</v>
      </c>
      <c s="25" t="s">
        <v>48</v>
      </c>
      <c s="30" t="s">
        <v>458</v>
      </c>
      <c s="31" t="s">
        <v>114</v>
      </c>
      <c s="32">
        <v>10</v>
      </c>
      <c s="33">
        <v>0</v>
      </c>
      <c s="33">
        <f>ROUND(ROUND(H347,2)*ROUND(G347,3),2)</f>
      </c>
      <c s="31" t="s">
        <v>51</v>
      </c>
      <c r="O347">
        <f>(I347*21)/100</f>
      </c>
      <c t="s">
        <v>22</v>
      </c>
    </row>
    <row r="348" spans="1:5" ht="12.75">
      <c r="A348" s="34" t="s">
        <v>52</v>
      </c>
      <c r="E348" s="35" t="s">
        <v>115</v>
      </c>
    </row>
    <row r="349" spans="1:5" ht="12.75">
      <c r="A349" s="36" t="s">
        <v>54</v>
      </c>
      <c r="E349" s="37" t="s">
        <v>1345</v>
      </c>
    </row>
    <row r="350" spans="1:5" ht="76.5">
      <c r="A350" t="s">
        <v>56</v>
      </c>
      <c r="E350" s="35" t="s">
        <v>460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0+O9+O30+O51+O56+O105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1350</v>
      </c>
      <c s="38">
        <f>0+I9+I30+I51+I56+I105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1346</v>
      </c>
      <c s="13" t="s">
        <v>1347</v>
      </c>
      <c s="1"/>
      <c s="14" t="s">
        <v>1348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1349</v>
      </c>
      <c s="16" t="s">
        <v>17</v>
      </c>
      <c s="17" t="s">
        <v>1350</v>
      </c>
      <c s="6"/>
      <c s="18" t="s">
        <v>1351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85</v>
      </c>
      <c s="19"/>
      <c s="19"/>
      <c s="19"/>
      <c s="28">
        <f>0+Q9</f>
      </c>
      <c s="19"/>
      <c r="O9">
        <f>0+R9</f>
      </c>
      <c r="Q9">
        <f>0+I10+I14+I18+I22+I26</f>
      </c>
      <c>
        <f>0+O10+O14+O18+O22+O26</f>
      </c>
    </row>
    <row r="10" spans="1:16" ht="25.5">
      <c r="A10" s="25" t="s">
        <v>46</v>
      </c>
      <c s="29" t="s">
        <v>28</v>
      </c>
      <c s="29" t="s">
        <v>92</v>
      </c>
      <c s="25" t="s">
        <v>87</v>
      </c>
      <c s="30" t="s">
        <v>88</v>
      </c>
      <c s="31" t="s">
        <v>89</v>
      </c>
      <c s="32">
        <v>4426.487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25.5">
      <c r="A11" s="34" t="s">
        <v>52</v>
      </c>
      <c r="E11" s="35" t="s">
        <v>93</v>
      </c>
    </row>
    <row r="12" spans="1:5" ht="140.25">
      <c r="A12" s="36" t="s">
        <v>54</v>
      </c>
      <c r="E12" s="37" t="s">
        <v>1352</v>
      </c>
    </row>
    <row r="13" spans="1:5" ht="89.25">
      <c r="A13" t="s">
        <v>56</v>
      </c>
      <c r="E13" s="35" t="s">
        <v>91</v>
      </c>
    </row>
    <row r="14" spans="1:16" ht="12.75">
      <c r="A14" s="25" t="s">
        <v>46</v>
      </c>
      <c s="29" t="s">
        <v>22</v>
      </c>
      <c s="29" t="s">
        <v>764</v>
      </c>
      <c s="25" t="s">
        <v>48</v>
      </c>
      <c s="30" t="s">
        <v>765</v>
      </c>
      <c s="31" t="s">
        <v>89</v>
      </c>
      <c s="32">
        <v>259.248</v>
      </c>
      <c s="33">
        <v>0</v>
      </c>
      <c s="33">
        <f>ROUND(ROUND(H14,2)*ROUND(G14,3),2)</f>
      </c>
      <c s="31" t="s">
        <v>51</v>
      </c>
      <c r="O14">
        <f>(I14*21)/100</f>
      </c>
      <c t="s">
        <v>22</v>
      </c>
    </row>
    <row r="15" spans="1:5" ht="25.5">
      <c r="A15" s="34" t="s">
        <v>52</v>
      </c>
      <c r="E15" s="35" t="s">
        <v>766</v>
      </c>
    </row>
    <row r="16" spans="1:5" ht="114.75">
      <c r="A16" s="36" t="s">
        <v>54</v>
      </c>
      <c r="E16" s="37" t="s">
        <v>1353</v>
      </c>
    </row>
    <row r="17" spans="1:5" ht="25.5">
      <c r="A17" t="s">
        <v>56</v>
      </c>
      <c r="E17" s="35" t="s">
        <v>204</v>
      </c>
    </row>
    <row r="18" spans="1:16" ht="25.5">
      <c r="A18" s="25" t="s">
        <v>46</v>
      </c>
      <c s="29" t="s">
        <v>21</v>
      </c>
      <c s="29" t="s">
        <v>210</v>
      </c>
      <c s="25" t="s">
        <v>211</v>
      </c>
      <c s="30" t="s">
        <v>212</v>
      </c>
      <c s="31" t="s">
        <v>89</v>
      </c>
      <c s="32">
        <v>69.135</v>
      </c>
      <c s="33">
        <v>0</v>
      </c>
      <c s="33">
        <f>ROUND(ROUND(H18,2)*ROUND(G18,3),2)</f>
      </c>
      <c s="31" t="s">
        <v>51</v>
      </c>
      <c r="O18">
        <f>(I18*21)/100</f>
      </c>
      <c t="s">
        <v>22</v>
      </c>
    </row>
    <row r="19" spans="1:5" ht="12.75">
      <c r="A19" s="34" t="s">
        <v>52</v>
      </c>
      <c r="E19" s="35" t="s">
        <v>48</v>
      </c>
    </row>
    <row r="20" spans="1:5" ht="51">
      <c r="A20" s="36" t="s">
        <v>54</v>
      </c>
      <c r="E20" s="37" t="s">
        <v>1354</v>
      </c>
    </row>
    <row r="21" spans="1:5" ht="140.25">
      <c r="A21" t="s">
        <v>56</v>
      </c>
      <c r="E21" s="35" t="s">
        <v>98</v>
      </c>
    </row>
    <row r="22" spans="1:16" ht="12.75">
      <c r="A22" s="25" t="s">
        <v>46</v>
      </c>
      <c s="29" t="s">
        <v>32</v>
      </c>
      <c s="29" t="s">
        <v>1355</v>
      </c>
      <c s="25" t="s">
        <v>48</v>
      </c>
      <c s="30" t="s">
        <v>1356</v>
      </c>
      <c s="31" t="s">
        <v>101</v>
      </c>
      <c s="32">
        <v>1</v>
      </c>
      <c s="33">
        <v>0</v>
      </c>
      <c s="33">
        <f>ROUND(ROUND(H22,2)*ROUND(G22,3),2)</f>
      </c>
      <c s="31" t="s">
        <v>51</v>
      </c>
      <c r="O22">
        <f>(I22*21)/100</f>
      </c>
      <c t="s">
        <v>22</v>
      </c>
    </row>
    <row r="23" spans="1:5" ht="127.5">
      <c r="A23" s="34" t="s">
        <v>52</v>
      </c>
      <c r="E23" s="35" t="s">
        <v>1357</v>
      </c>
    </row>
    <row r="24" spans="1:5" ht="25.5">
      <c r="A24" s="36" t="s">
        <v>54</v>
      </c>
      <c r="E24" s="37" t="s">
        <v>1358</v>
      </c>
    </row>
    <row r="25" spans="1:5" ht="12.75">
      <c r="A25" t="s">
        <v>56</v>
      </c>
      <c r="E25" s="35" t="s">
        <v>104</v>
      </c>
    </row>
    <row r="26" spans="1:16" ht="12.75">
      <c r="A26" s="25" t="s">
        <v>46</v>
      </c>
      <c s="29" t="s">
        <v>34</v>
      </c>
      <c s="29" t="s">
        <v>1359</v>
      </c>
      <c s="25" t="s">
        <v>48</v>
      </c>
      <c s="30" t="s">
        <v>1360</v>
      </c>
      <c s="31" t="s">
        <v>101</v>
      </c>
      <c s="32">
        <v>2</v>
      </c>
      <c s="33">
        <v>0</v>
      </c>
      <c s="33">
        <f>ROUND(ROUND(H26,2)*ROUND(G26,3),2)</f>
      </c>
      <c s="31" t="s">
        <v>51</v>
      </c>
      <c r="O26">
        <f>(I26*21)/100</f>
      </c>
      <c t="s">
        <v>22</v>
      </c>
    </row>
    <row r="27" spans="1:5" ht="25.5">
      <c r="A27" s="34" t="s">
        <v>52</v>
      </c>
      <c r="E27" s="35" t="s">
        <v>1361</v>
      </c>
    </row>
    <row r="28" spans="1:5" ht="12.75">
      <c r="A28" s="36" t="s">
        <v>54</v>
      </c>
      <c r="E28" s="37" t="s">
        <v>48</v>
      </c>
    </row>
    <row r="29" spans="1:5" ht="51">
      <c r="A29" t="s">
        <v>56</v>
      </c>
      <c r="E29" s="35" t="s">
        <v>1362</v>
      </c>
    </row>
    <row r="30" spans="1:18" ht="12.75" customHeight="1">
      <c r="A30" s="6" t="s">
        <v>44</v>
      </c>
      <c s="6"/>
      <c s="40" t="s">
        <v>28</v>
      </c>
      <c s="6"/>
      <c s="27" t="s">
        <v>45</v>
      </c>
      <c s="6"/>
      <c s="6"/>
      <c s="6"/>
      <c s="41">
        <f>0+Q30</f>
      </c>
      <c s="6"/>
      <c r="O30">
        <f>0+R30</f>
      </c>
      <c r="Q30">
        <f>0+I31+I35+I39+I43+I47</f>
      </c>
      <c>
        <f>0+O31+O35+O39+O43+O47</f>
      </c>
    </row>
    <row r="31" spans="1:16" ht="25.5">
      <c r="A31" s="25" t="s">
        <v>46</v>
      </c>
      <c s="29" t="s">
        <v>36</v>
      </c>
      <c s="29" t="s">
        <v>221</v>
      </c>
      <c s="25" t="s">
        <v>48</v>
      </c>
      <c s="30" t="s">
        <v>222</v>
      </c>
      <c s="31" t="s">
        <v>114</v>
      </c>
      <c s="32">
        <v>1612.986</v>
      </c>
      <c s="33">
        <v>0</v>
      </c>
      <c s="33">
        <f>ROUND(ROUND(H31,2)*ROUND(G31,3),2)</f>
      </c>
      <c s="31" t="s">
        <v>51</v>
      </c>
      <c r="O31">
        <f>(I31*21)/100</f>
      </c>
      <c t="s">
        <v>22</v>
      </c>
    </row>
    <row r="32" spans="1:5" ht="12.75">
      <c r="A32" s="34" t="s">
        <v>52</v>
      </c>
      <c r="E32" s="35" t="s">
        <v>115</v>
      </c>
    </row>
    <row r="33" spans="1:5" ht="102">
      <c r="A33" s="36" t="s">
        <v>54</v>
      </c>
      <c r="E33" s="37" t="s">
        <v>1363</v>
      </c>
    </row>
    <row r="34" spans="1:5" ht="63.75">
      <c r="A34" t="s">
        <v>56</v>
      </c>
      <c r="E34" s="35" t="s">
        <v>117</v>
      </c>
    </row>
    <row r="35" spans="1:16" ht="12.75">
      <c r="A35" s="25" t="s">
        <v>46</v>
      </c>
      <c s="29" t="s">
        <v>77</v>
      </c>
      <c s="29" t="s">
        <v>119</v>
      </c>
      <c s="25" t="s">
        <v>48</v>
      </c>
      <c s="30" t="s">
        <v>120</v>
      </c>
      <c s="31" t="s">
        <v>114</v>
      </c>
      <c s="32">
        <v>2814.011</v>
      </c>
      <c s="33">
        <v>0</v>
      </c>
      <c s="33">
        <f>ROUND(ROUND(H35,2)*ROUND(G35,3),2)</f>
      </c>
      <c s="31" t="s">
        <v>51</v>
      </c>
      <c r="O35">
        <f>(I35*21)/100</f>
      </c>
      <c t="s">
        <v>22</v>
      </c>
    </row>
    <row r="36" spans="1:5" ht="76.5">
      <c r="A36" s="34" t="s">
        <v>52</v>
      </c>
      <c r="E36" s="35" t="s">
        <v>773</v>
      </c>
    </row>
    <row r="37" spans="1:5" ht="204">
      <c r="A37" s="36" t="s">
        <v>54</v>
      </c>
      <c r="E37" s="37" t="s">
        <v>1364</v>
      </c>
    </row>
    <row r="38" spans="1:5" ht="63.75">
      <c r="A38" t="s">
        <v>56</v>
      </c>
      <c r="E38" s="35" t="s">
        <v>117</v>
      </c>
    </row>
    <row r="39" spans="1:16" ht="12.75">
      <c r="A39" s="25" t="s">
        <v>46</v>
      </c>
      <c s="29" t="s">
        <v>118</v>
      </c>
      <c s="29" t="s">
        <v>239</v>
      </c>
      <c s="25" t="s">
        <v>48</v>
      </c>
      <c s="30" t="s">
        <v>240</v>
      </c>
      <c s="31" t="s">
        <v>114</v>
      </c>
      <c s="32">
        <v>289.15</v>
      </c>
      <c s="33">
        <v>0</v>
      </c>
      <c s="33">
        <f>ROUND(ROUND(H39,2)*ROUND(G39,3),2)</f>
      </c>
      <c s="31" t="s">
        <v>51</v>
      </c>
      <c r="O39">
        <f>(I39*21)/100</f>
      </c>
      <c t="s">
        <v>22</v>
      </c>
    </row>
    <row r="40" spans="1:5" ht="51">
      <c r="A40" s="34" t="s">
        <v>52</v>
      </c>
      <c r="E40" s="35" t="s">
        <v>241</v>
      </c>
    </row>
    <row r="41" spans="1:5" ht="38.25">
      <c r="A41" s="36" t="s">
        <v>54</v>
      </c>
      <c r="E41" s="37" t="s">
        <v>1365</v>
      </c>
    </row>
    <row r="42" spans="1:5" ht="369.75">
      <c r="A42" t="s">
        <v>56</v>
      </c>
      <c r="E42" s="35" t="s">
        <v>243</v>
      </c>
    </row>
    <row r="43" spans="1:16" ht="12.75">
      <c r="A43" s="25" t="s">
        <v>46</v>
      </c>
      <c s="29" t="s">
        <v>39</v>
      </c>
      <c s="29" t="s">
        <v>1366</v>
      </c>
      <c s="25" t="s">
        <v>48</v>
      </c>
      <c s="30" t="s">
        <v>1367</v>
      </c>
      <c s="31" t="s">
        <v>114</v>
      </c>
      <c s="32">
        <v>345.675</v>
      </c>
      <c s="33">
        <v>0</v>
      </c>
      <c s="33">
        <f>ROUND(ROUND(H43,2)*ROUND(G43,3),2)</f>
      </c>
      <c s="31" t="s">
        <v>51</v>
      </c>
      <c r="O43">
        <f>(I43*21)/100</f>
      </c>
      <c t="s">
        <v>22</v>
      </c>
    </row>
    <row r="44" spans="1:5" ht="12.75">
      <c r="A44" s="34" t="s">
        <v>52</v>
      </c>
      <c r="E44" s="35" t="s">
        <v>48</v>
      </c>
    </row>
    <row r="45" spans="1:5" ht="51">
      <c r="A45" s="36" t="s">
        <v>54</v>
      </c>
      <c r="E45" s="37" t="s">
        <v>1368</v>
      </c>
    </row>
    <row r="46" spans="1:5" ht="63.75">
      <c r="A46" t="s">
        <v>56</v>
      </c>
      <c r="E46" s="35" t="s">
        <v>251</v>
      </c>
    </row>
    <row r="47" spans="1:16" ht="12.75">
      <c r="A47" s="25" t="s">
        <v>46</v>
      </c>
      <c s="29" t="s">
        <v>41</v>
      </c>
      <c s="29" t="s">
        <v>285</v>
      </c>
      <c s="25" t="s">
        <v>48</v>
      </c>
      <c s="30" t="s">
        <v>286</v>
      </c>
      <c s="31" t="s">
        <v>50</v>
      </c>
      <c s="32">
        <v>4803.34</v>
      </c>
      <c s="33">
        <v>0</v>
      </c>
      <c s="33">
        <f>ROUND(ROUND(H47,2)*ROUND(G47,3),2)</f>
      </c>
      <c s="31" t="s">
        <v>51</v>
      </c>
      <c r="O47">
        <f>(I47*21)/100</f>
      </c>
      <c t="s">
        <v>22</v>
      </c>
    </row>
    <row r="48" spans="1:5" ht="12.75">
      <c r="A48" s="34" t="s">
        <v>52</v>
      </c>
      <c r="E48" s="35" t="s">
        <v>48</v>
      </c>
    </row>
    <row r="49" spans="1:5" ht="102">
      <c r="A49" s="36" t="s">
        <v>54</v>
      </c>
      <c r="E49" s="37" t="s">
        <v>1369</v>
      </c>
    </row>
    <row r="50" spans="1:5" ht="25.5">
      <c r="A50" t="s">
        <v>56</v>
      </c>
      <c r="E50" s="35" t="s">
        <v>288</v>
      </c>
    </row>
    <row r="51" spans="1:18" ht="12.75" customHeight="1">
      <c r="A51" s="6" t="s">
        <v>44</v>
      </c>
      <c s="6"/>
      <c s="40" t="s">
        <v>22</v>
      </c>
      <c s="6"/>
      <c s="27" t="s">
        <v>137</v>
      </c>
      <c s="6"/>
      <c s="6"/>
      <c s="6"/>
      <c s="41">
        <f>0+Q51</f>
      </c>
      <c s="6"/>
      <c r="O51">
        <f>0+R51</f>
      </c>
      <c r="Q51">
        <f>0+I52</f>
      </c>
      <c>
        <f>0+O52</f>
      </c>
    </row>
    <row r="52" spans="1:16" ht="12.75">
      <c r="A52" s="25" t="s">
        <v>46</v>
      </c>
      <c s="29" t="s">
        <v>43</v>
      </c>
      <c s="29" t="s">
        <v>500</v>
      </c>
      <c s="25" t="s">
        <v>48</v>
      </c>
      <c s="30" t="s">
        <v>501</v>
      </c>
      <c s="31" t="s">
        <v>50</v>
      </c>
      <c s="32">
        <v>4803.34</v>
      </c>
      <c s="33">
        <v>0</v>
      </c>
      <c s="33">
        <f>ROUND(ROUND(H52,2)*ROUND(G52,3),2)</f>
      </c>
      <c s="31" t="s">
        <v>51</v>
      </c>
      <c r="O52">
        <f>(I52*21)/100</f>
      </c>
      <c t="s">
        <v>22</v>
      </c>
    </row>
    <row r="53" spans="1:5" ht="12.75">
      <c r="A53" s="34" t="s">
        <v>52</v>
      </c>
      <c r="E53" s="35" t="s">
        <v>48</v>
      </c>
    </row>
    <row r="54" spans="1:5" ht="102">
      <c r="A54" s="36" t="s">
        <v>54</v>
      </c>
      <c r="E54" s="37" t="s">
        <v>1370</v>
      </c>
    </row>
    <row r="55" spans="1:5" ht="51">
      <c r="A55" t="s">
        <v>56</v>
      </c>
      <c r="E55" s="35" t="s">
        <v>503</v>
      </c>
    </row>
    <row r="56" spans="1:18" ht="12.75" customHeight="1">
      <c r="A56" s="6" t="s">
        <v>44</v>
      </c>
      <c s="6"/>
      <c s="40" t="s">
        <v>34</v>
      </c>
      <c s="6"/>
      <c s="27" t="s">
        <v>321</v>
      </c>
      <c s="6"/>
      <c s="6"/>
      <c s="6"/>
      <c s="41">
        <f>0+Q56</f>
      </c>
      <c s="6"/>
      <c r="O56">
        <f>0+R56</f>
      </c>
      <c r="Q56">
        <f>0+I57+I61+I65+I69+I73+I77+I81+I85+I89+I93+I97+I101</f>
      </c>
      <c>
        <f>0+O57+O61+O65+O69+O73+O77+O81+O85+O89+O93+O97+O101</f>
      </c>
    </row>
    <row r="57" spans="1:16" ht="12.75">
      <c r="A57" s="25" t="s">
        <v>46</v>
      </c>
      <c s="29" t="s">
        <v>138</v>
      </c>
      <c s="29" t="s">
        <v>1371</v>
      </c>
      <c s="25" t="s">
        <v>48</v>
      </c>
      <c s="30" t="s">
        <v>1372</v>
      </c>
      <c s="31" t="s">
        <v>114</v>
      </c>
      <c s="32">
        <v>789.295</v>
      </c>
      <c s="33">
        <v>0</v>
      </c>
      <c s="33">
        <f>ROUND(ROUND(H57,2)*ROUND(G57,3),2)</f>
      </c>
      <c s="31" t="s">
        <v>51</v>
      </c>
      <c r="O57">
        <f>(I57*21)/100</f>
      </c>
      <c t="s">
        <v>22</v>
      </c>
    </row>
    <row r="58" spans="1:5" ht="12.75">
      <c r="A58" s="34" t="s">
        <v>52</v>
      </c>
      <c r="E58" s="35" t="s">
        <v>48</v>
      </c>
    </row>
    <row r="59" spans="1:5" ht="102">
      <c r="A59" s="36" t="s">
        <v>54</v>
      </c>
      <c r="E59" s="37" t="s">
        <v>1373</v>
      </c>
    </row>
    <row r="60" spans="1:5" ht="51">
      <c r="A60" t="s">
        <v>56</v>
      </c>
      <c r="E60" s="35" t="s">
        <v>326</v>
      </c>
    </row>
    <row r="61" spans="1:16" ht="12.75">
      <c r="A61" s="25" t="s">
        <v>46</v>
      </c>
      <c s="29" t="s">
        <v>144</v>
      </c>
      <c s="29" t="s">
        <v>1374</v>
      </c>
      <c s="25" t="s">
        <v>48</v>
      </c>
      <c s="30" t="s">
        <v>1375</v>
      </c>
      <c s="31" t="s">
        <v>114</v>
      </c>
      <c s="32">
        <v>1132.652</v>
      </c>
      <c s="33">
        <v>0</v>
      </c>
      <c s="33">
        <f>ROUND(ROUND(H61,2)*ROUND(G61,3),2)</f>
      </c>
      <c s="31" t="s">
        <v>51</v>
      </c>
      <c r="O61">
        <f>(I61*21)/100</f>
      </c>
      <c t="s">
        <v>22</v>
      </c>
    </row>
    <row r="62" spans="1:5" ht="12.75">
      <c r="A62" s="34" t="s">
        <v>52</v>
      </c>
      <c r="E62" s="35" t="s">
        <v>48</v>
      </c>
    </row>
    <row r="63" spans="1:5" ht="102">
      <c r="A63" s="36" t="s">
        <v>54</v>
      </c>
      <c r="E63" s="37" t="s">
        <v>1376</v>
      </c>
    </row>
    <row r="64" spans="1:5" ht="51">
      <c r="A64" t="s">
        <v>56</v>
      </c>
      <c r="E64" s="35" t="s">
        <v>326</v>
      </c>
    </row>
    <row r="65" spans="1:16" ht="12.75">
      <c r="A65" s="25" t="s">
        <v>46</v>
      </c>
      <c s="29" t="s">
        <v>149</v>
      </c>
      <c s="29" t="s">
        <v>337</v>
      </c>
      <c s="25" t="s">
        <v>48</v>
      </c>
      <c s="30" t="s">
        <v>338</v>
      </c>
      <c s="31" t="s">
        <v>50</v>
      </c>
      <c s="32">
        <v>345.675</v>
      </c>
      <c s="33">
        <v>0</v>
      </c>
      <c s="33">
        <f>ROUND(ROUND(H65,2)*ROUND(G65,3),2)</f>
      </c>
      <c s="31" t="s">
        <v>51</v>
      </c>
      <c r="O65">
        <f>(I65*21)/100</f>
      </c>
      <c t="s">
        <v>22</v>
      </c>
    </row>
    <row r="66" spans="1:5" ht="12.75">
      <c r="A66" s="34" t="s">
        <v>52</v>
      </c>
      <c r="E66" s="35" t="s">
        <v>48</v>
      </c>
    </row>
    <row r="67" spans="1:5" ht="63.75">
      <c r="A67" s="36" t="s">
        <v>54</v>
      </c>
      <c r="E67" s="37" t="s">
        <v>1377</v>
      </c>
    </row>
    <row r="68" spans="1:5" ht="102">
      <c r="A68" t="s">
        <v>56</v>
      </c>
      <c r="E68" s="35" t="s">
        <v>335</v>
      </c>
    </row>
    <row r="69" spans="1:16" ht="12.75">
      <c r="A69" s="25" t="s">
        <v>46</v>
      </c>
      <c s="29" t="s">
        <v>155</v>
      </c>
      <c s="29" t="s">
        <v>1183</v>
      </c>
      <c s="25" t="s">
        <v>48</v>
      </c>
      <c s="30" t="s">
        <v>1184</v>
      </c>
      <c s="31" t="s">
        <v>50</v>
      </c>
      <c s="32">
        <v>1382.7</v>
      </c>
      <c s="33">
        <v>0</v>
      </c>
      <c s="33">
        <f>ROUND(ROUND(H69,2)*ROUND(G69,3),2)</f>
      </c>
      <c s="31" t="s">
        <v>51</v>
      </c>
      <c r="O69">
        <f>(I69*21)/100</f>
      </c>
      <c t="s">
        <v>22</v>
      </c>
    </row>
    <row r="70" spans="1:5" ht="12.75">
      <c r="A70" s="34" t="s">
        <v>52</v>
      </c>
      <c r="E70" s="35" t="s">
        <v>48</v>
      </c>
    </row>
    <row r="71" spans="1:5" ht="89.25">
      <c r="A71" s="36" t="s">
        <v>54</v>
      </c>
      <c r="E71" s="37" t="s">
        <v>1378</v>
      </c>
    </row>
    <row r="72" spans="1:5" ht="51">
      <c r="A72" t="s">
        <v>56</v>
      </c>
      <c r="E72" s="35" t="s">
        <v>1187</v>
      </c>
    </row>
    <row r="73" spans="1:16" ht="12.75">
      <c r="A73" s="25" t="s">
        <v>46</v>
      </c>
      <c s="29" t="s">
        <v>162</v>
      </c>
      <c s="29" t="s">
        <v>1379</v>
      </c>
      <c s="25" t="s">
        <v>48</v>
      </c>
      <c s="30" t="s">
        <v>1380</v>
      </c>
      <c s="31" t="s">
        <v>50</v>
      </c>
      <c s="32">
        <v>4803.34</v>
      </c>
      <c s="33">
        <v>0</v>
      </c>
      <c s="33">
        <f>ROUND(ROUND(H73,2)*ROUND(G73,3),2)</f>
      </c>
      <c s="31" t="s">
        <v>51</v>
      </c>
      <c r="O73">
        <f>(I73*21)/100</f>
      </c>
      <c t="s">
        <v>22</v>
      </c>
    </row>
    <row r="74" spans="1:5" ht="12.75">
      <c r="A74" s="34" t="s">
        <v>52</v>
      </c>
      <c r="E74" s="35" t="s">
        <v>48</v>
      </c>
    </row>
    <row r="75" spans="1:5" ht="102">
      <c r="A75" s="36" t="s">
        <v>54</v>
      </c>
      <c r="E75" s="37" t="s">
        <v>1381</v>
      </c>
    </row>
    <row r="76" spans="1:5" ht="102">
      <c r="A76" t="s">
        <v>56</v>
      </c>
      <c r="E76" s="35" t="s">
        <v>1382</v>
      </c>
    </row>
    <row r="77" spans="1:16" ht="12.75">
      <c r="A77" s="25" t="s">
        <v>46</v>
      </c>
      <c s="29" t="s">
        <v>166</v>
      </c>
      <c s="29" t="s">
        <v>1383</v>
      </c>
      <c s="25" t="s">
        <v>48</v>
      </c>
      <c s="30" t="s">
        <v>1384</v>
      </c>
      <c s="31" t="s">
        <v>50</v>
      </c>
      <c s="32">
        <v>48033.4</v>
      </c>
      <c s="33">
        <v>0</v>
      </c>
      <c s="33">
        <f>ROUND(ROUND(H77,2)*ROUND(G77,3),2)</f>
      </c>
      <c s="31" t="s">
        <v>51</v>
      </c>
      <c r="O77">
        <f>(I77*21)/100</f>
      </c>
      <c t="s">
        <v>22</v>
      </c>
    </row>
    <row r="78" spans="1:5" ht="12.75">
      <c r="A78" s="34" t="s">
        <v>52</v>
      </c>
      <c r="E78" s="35" t="s">
        <v>48</v>
      </c>
    </row>
    <row r="79" spans="1:5" ht="63.75">
      <c r="A79" s="36" t="s">
        <v>54</v>
      </c>
      <c r="E79" s="37" t="s">
        <v>1385</v>
      </c>
    </row>
    <row r="80" spans="1:5" ht="102">
      <c r="A80" t="s">
        <v>56</v>
      </c>
      <c r="E80" s="35" t="s">
        <v>1382</v>
      </c>
    </row>
    <row r="81" spans="1:16" ht="12.75">
      <c r="A81" s="25" t="s">
        <v>46</v>
      </c>
      <c s="29" t="s">
        <v>171</v>
      </c>
      <c s="29" t="s">
        <v>1386</v>
      </c>
      <c s="25" t="s">
        <v>48</v>
      </c>
      <c s="30" t="s">
        <v>1387</v>
      </c>
      <c s="31" t="s">
        <v>114</v>
      </c>
      <c s="32">
        <v>960.668</v>
      </c>
      <c s="33">
        <v>0</v>
      </c>
      <c s="33">
        <f>ROUND(ROUND(H81,2)*ROUND(G81,3),2)</f>
      </c>
      <c s="31" t="s">
        <v>51</v>
      </c>
      <c r="O81">
        <f>(I81*21)/100</f>
      </c>
      <c t="s">
        <v>22</v>
      </c>
    </row>
    <row r="82" spans="1:5" ht="38.25">
      <c r="A82" s="34" t="s">
        <v>52</v>
      </c>
      <c r="E82" s="35" t="s">
        <v>359</v>
      </c>
    </row>
    <row r="83" spans="1:5" ht="102">
      <c r="A83" s="36" t="s">
        <v>54</v>
      </c>
      <c r="E83" s="37" t="s">
        <v>1388</v>
      </c>
    </row>
    <row r="84" spans="1:5" ht="204">
      <c r="A84" t="s">
        <v>56</v>
      </c>
      <c r="E84" s="35" t="s">
        <v>1389</v>
      </c>
    </row>
    <row r="85" spans="1:16" ht="12.75">
      <c r="A85" s="25" t="s">
        <v>46</v>
      </c>
      <c s="29" t="s">
        <v>174</v>
      </c>
      <c s="29" t="s">
        <v>1390</v>
      </c>
      <c s="25" t="s">
        <v>48</v>
      </c>
      <c s="30" t="s">
        <v>1391</v>
      </c>
      <c s="31" t="s">
        <v>114</v>
      </c>
      <c s="32">
        <v>1441.002</v>
      </c>
      <c s="33">
        <v>0</v>
      </c>
      <c s="33">
        <f>ROUND(ROUND(H85,2)*ROUND(G85,3),2)</f>
      </c>
      <c s="31" t="s">
        <v>51</v>
      </c>
      <c r="O85">
        <f>(I85*21)/100</f>
      </c>
      <c t="s">
        <v>22</v>
      </c>
    </row>
    <row r="86" spans="1:5" ht="38.25">
      <c r="A86" s="34" t="s">
        <v>52</v>
      </c>
      <c r="E86" s="35" t="s">
        <v>359</v>
      </c>
    </row>
    <row r="87" spans="1:5" ht="102">
      <c r="A87" s="36" t="s">
        <v>54</v>
      </c>
      <c r="E87" s="37" t="s">
        <v>1392</v>
      </c>
    </row>
    <row r="88" spans="1:5" ht="204">
      <c r="A88" t="s">
        <v>56</v>
      </c>
      <c r="E88" s="35" t="s">
        <v>1389</v>
      </c>
    </row>
    <row r="89" spans="1:16" ht="12.75">
      <c r="A89" s="25" t="s">
        <v>46</v>
      </c>
      <c s="29" t="s">
        <v>177</v>
      </c>
      <c s="29" t="s">
        <v>1393</v>
      </c>
      <c s="25" t="s">
        <v>48</v>
      </c>
      <c s="30" t="s">
        <v>1394</v>
      </c>
      <c s="31" t="s">
        <v>114</v>
      </c>
      <c s="32">
        <v>171.984</v>
      </c>
      <c s="33">
        <v>0</v>
      </c>
      <c s="33">
        <f>ROUND(ROUND(H89,2)*ROUND(G89,3),2)</f>
      </c>
      <c s="31" t="s">
        <v>51</v>
      </c>
      <c r="O89">
        <f>(I89*21)/100</f>
      </c>
      <c t="s">
        <v>22</v>
      </c>
    </row>
    <row r="90" spans="1:5" ht="38.25">
      <c r="A90" s="34" t="s">
        <v>52</v>
      </c>
      <c r="E90" s="35" t="s">
        <v>359</v>
      </c>
    </row>
    <row r="91" spans="1:5" ht="51">
      <c r="A91" s="36" t="s">
        <v>54</v>
      </c>
      <c r="E91" s="37" t="s">
        <v>1395</v>
      </c>
    </row>
    <row r="92" spans="1:5" ht="204">
      <c r="A92" t="s">
        <v>56</v>
      </c>
      <c r="E92" s="35" t="s">
        <v>1389</v>
      </c>
    </row>
    <row r="93" spans="1:16" ht="12.75">
      <c r="A93" s="25" t="s">
        <v>46</v>
      </c>
      <c s="29" t="s">
        <v>182</v>
      </c>
      <c s="29" t="s">
        <v>1396</v>
      </c>
      <c s="25" t="s">
        <v>48</v>
      </c>
      <c s="30" t="s">
        <v>1397</v>
      </c>
      <c s="31" t="s">
        <v>114</v>
      </c>
      <c s="32">
        <v>48.034</v>
      </c>
      <c s="33">
        <v>0</v>
      </c>
      <c s="33">
        <f>ROUND(ROUND(H93,2)*ROUND(G93,3),2)</f>
      </c>
      <c s="31" t="s">
        <v>51</v>
      </c>
      <c r="O93">
        <f>(I93*21)/100</f>
      </c>
      <c t="s">
        <v>22</v>
      </c>
    </row>
    <row r="94" spans="1:5" ht="89.25">
      <c r="A94" s="34" t="s">
        <v>52</v>
      </c>
      <c r="E94" s="35" t="s">
        <v>1398</v>
      </c>
    </row>
    <row r="95" spans="1:5" ht="89.25">
      <c r="A95" s="36" t="s">
        <v>54</v>
      </c>
      <c r="E95" s="37" t="s">
        <v>1399</v>
      </c>
    </row>
    <row r="96" spans="1:5" ht="76.5">
      <c r="A96" t="s">
        <v>56</v>
      </c>
      <c r="E96" s="35" t="s">
        <v>1400</v>
      </c>
    </row>
    <row r="97" spans="1:16" ht="12.75">
      <c r="A97" s="25" t="s">
        <v>46</v>
      </c>
      <c s="29" t="s">
        <v>187</v>
      </c>
      <c s="29" t="s">
        <v>1401</v>
      </c>
      <c s="25" t="s">
        <v>48</v>
      </c>
      <c s="30" t="s">
        <v>1402</v>
      </c>
      <c s="31" t="s">
        <v>114</v>
      </c>
      <c s="32">
        <v>72.05</v>
      </c>
      <c s="33">
        <v>0</v>
      </c>
      <c s="33">
        <f>ROUND(ROUND(H97,2)*ROUND(G97,3),2)</f>
      </c>
      <c s="31" t="s">
        <v>51</v>
      </c>
      <c r="O97">
        <f>(I97*21)/100</f>
      </c>
      <c t="s">
        <v>22</v>
      </c>
    </row>
    <row r="98" spans="1:5" ht="89.25">
      <c r="A98" s="34" t="s">
        <v>52</v>
      </c>
      <c r="E98" s="35" t="s">
        <v>1398</v>
      </c>
    </row>
    <row r="99" spans="1:5" ht="89.25">
      <c r="A99" s="36" t="s">
        <v>54</v>
      </c>
      <c r="E99" s="37" t="s">
        <v>1403</v>
      </c>
    </row>
    <row r="100" spans="1:5" ht="76.5">
      <c r="A100" t="s">
        <v>56</v>
      </c>
      <c r="E100" s="35" t="s">
        <v>1400</v>
      </c>
    </row>
    <row r="101" spans="1:16" ht="12.75">
      <c r="A101" s="25" t="s">
        <v>46</v>
      </c>
      <c s="29" t="s">
        <v>192</v>
      </c>
      <c s="29" t="s">
        <v>376</v>
      </c>
      <c s="25" t="s">
        <v>48</v>
      </c>
      <c s="30" t="s">
        <v>377</v>
      </c>
      <c s="31" t="s">
        <v>158</v>
      </c>
      <c s="32">
        <v>3716.75</v>
      </c>
      <c s="33">
        <v>0</v>
      </c>
      <c s="33">
        <f>ROUND(ROUND(H101,2)*ROUND(G101,3),2)</f>
      </c>
      <c s="31" t="s">
        <v>51</v>
      </c>
      <c r="O101">
        <f>(I101*21)/100</f>
      </c>
      <c t="s">
        <v>22</v>
      </c>
    </row>
    <row r="102" spans="1:5" ht="12.75">
      <c r="A102" s="34" t="s">
        <v>52</v>
      </c>
      <c r="E102" s="35" t="s">
        <v>48</v>
      </c>
    </row>
    <row r="103" spans="1:5" ht="51">
      <c r="A103" s="36" t="s">
        <v>54</v>
      </c>
      <c r="E103" s="37" t="s">
        <v>1404</v>
      </c>
    </row>
    <row r="104" spans="1:5" ht="38.25">
      <c r="A104" t="s">
        <v>56</v>
      </c>
      <c r="E104" s="35" t="s">
        <v>379</v>
      </c>
    </row>
    <row r="105" spans="1:18" ht="12.75" customHeight="1">
      <c r="A105" s="6" t="s">
        <v>44</v>
      </c>
      <c s="6"/>
      <c s="40" t="s">
        <v>39</v>
      </c>
      <c s="6"/>
      <c s="27" t="s">
        <v>154</v>
      </c>
      <c s="6"/>
      <c s="6"/>
      <c s="6"/>
      <c s="41">
        <f>0+Q105</f>
      </c>
      <c s="6"/>
      <c r="O105">
        <f>0+R105</f>
      </c>
      <c r="Q105">
        <f>0+I106+I110+I114</f>
      </c>
      <c>
        <f>0+O106+O110+O114</f>
      </c>
    </row>
    <row r="106" spans="1:16" ht="25.5">
      <c r="A106" s="25" t="s">
        <v>46</v>
      </c>
      <c s="29" t="s">
        <v>196</v>
      </c>
      <c s="29" t="s">
        <v>436</v>
      </c>
      <c s="25" t="s">
        <v>48</v>
      </c>
      <c s="30" t="s">
        <v>437</v>
      </c>
      <c s="31" t="s">
        <v>50</v>
      </c>
      <c s="32">
        <v>1872.406</v>
      </c>
      <c s="33">
        <v>0</v>
      </c>
      <c s="33">
        <f>ROUND(ROUND(H106,2)*ROUND(G106,3),2)</f>
      </c>
      <c s="31" t="s">
        <v>51</v>
      </c>
      <c r="O106">
        <f>(I106*21)/100</f>
      </c>
      <c t="s">
        <v>22</v>
      </c>
    </row>
    <row r="107" spans="1:5" ht="12.75">
      <c r="A107" s="34" t="s">
        <v>52</v>
      </c>
      <c r="E107" s="35" t="s">
        <v>48</v>
      </c>
    </row>
    <row r="108" spans="1:5" ht="51">
      <c r="A108" s="36" t="s">
        <v>54</v>
      </c>
      <c r="E108" s="37" t="s">
        <v>1405</v>
      </c>
    </row>
    <row r="109" spans="1:5" ht="38.25">
      <c r="A109" t="s">
        <v>56</v>
      </c>
      <c r="E109" s="35" t="s">
        <v>440</v>
      </c>
    </row>
    <row r="110" spans="1:16" ht="25.5">
      <c r="A110" s="25" t="s">
        <v>46</v>
      </c>
      <c s="29" t="s">
        <v>284</v>
      </c>
      <c s="29" t="s">
        <v>442</v>
      </c>
      <c s="25" t="s">
        <v>48</v>
      </c>
      <c s="30" t="s">
        <v>443</v>
      </c>
      <c s="31" t="s">
        <v>50</v>
      </c>
      <c s="32">
        <v>1872.406</v>
      </c>
      <c s="33">
        <v>0</v>
      </c>
      <c s="33">
        <f>ROUND(ROUND(H110,2)*ROUND(G110,3),2)</f>
      </c>
      <c s="31" t="s">
        <v>51</v>
      </c>
      <c r="O110">
        <f>(I110*21)/100</f>
      </c>
      <c t="s">
        <v>22</v>
      </c>
    </row>
    <row r="111" spans="1:5" ht="12.75">
      <c r="A111" s="34" t="s">
        <v>52</v>
      </c>
      <c r="E111" s="35" t="s">
        <v>48</v>
      </c>
    </row>
    <row r="112" spans="1:5" ht="51">
      <c r="A112" s="36" t="s">
        <v>54</v>
      </c>
      <c r="E112" s="37" t="s">
        <v>1406</v>
      </c>
    </row>
    <row r="113" spans="1:5" ht="38.25">
      <c r="A113" t="s">
        <v>56</v>
      </c>
      <c r="E113" s="35" t="s">
        <v>440</v>
      </c>
    </row>
    <row r="114" spans="1:16" ht="12.75">
      <c r="A114" s="25" t="s">
        <v>46</v>
      </c>
      <c s="29" t="s">
        <v>289</v>
      </c>
      <c s="29" t="s">
        <v>1407</v>
      </c>
      <c s="25" t="s">
        <v>48</v>
      </c>
      <c s="30" t="s">
        <v>1408</v>
      </c>
      <c s="31" t="s">
        <v>158</v>
      </c>
      <c s="32">
        <v>3716.75</v>
      </c>
      <c s="33">
        <v>0</v>
      </c>
      <c s="33">
        <f>ROUND(ROUND(H114,2)*ROUND(G114,3),2)</f>
      </c>
      <c s="31" t="s">
        <v>51</v>
      </c>
      <c r="O114">
        <f>(I114*21)/100</f>
      </c>
      <c t="s">
        <v>22</v>
      </c>
    </row>
    <row r="115" spans="1:5" ht="12.75">
      <c r="A115" s="34" t="s">
        <v>52</v>
      </c>
      <c r="E115" s="35" t="s">
        <v>48</v>
      </c>
    </row>
    <row r="116" spans="1:5" ht="51">
      <c r="A116" s="36" t="s">
        <v>54</v>
      </c>
      <c r="E116" s="37" t="s">
        <v>1409</v>
      </c>
    </row>
    <row r="117" spans="1:5" ht="25.5">
      <c r="A117" t="s">
        <v>56</v>
      </c>
      <c r="E117" s="35" t="s">
        <v>455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1410</v>
      </c>
      <c s="38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1346</v>
      </c>
      <c s="13" t="s">
        <v>1347</v>
      </c>
      <c s="1"/>
      <c s="14" t="s">
        <v>1348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1349</v>
      </c>
      <c s="16" t="s">
        <v>17</v>
      </c>
      <c s="17" t="s">
        <v>1410</v>
      </c>
      <c s="6"/>
      <c s="18" t="s">
        <v>1411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85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1355</v>
      </c>
      <c s="25" t="s">
        <v>48</v>
      </c>
      <c s="30" t="s">
        <v>1356</v>
      </c>
      <c s="31" t="s">
        <v>101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65.75">
      <c r="A11" s="34" t="s">
        <v>52</v>
      </c>
      <c r="E11" s="35" t="s">
        <v>1412</v>
      </c>
    </row>
    <row r="12" spans="1:5" ht="12.75">
      <c r="A12" s="36" t="s">
        <v>54</v>
      </c>
      <c r="E12" s="37" t="s">
        <v>48</v>
      </c>
    </row>
    <row r="13" spans="1:5" ht="12.75">
      <c r="A13" t="s">
        <v>56</v>
      </c>
      <c r="E13" s="35" t="s">
        <v>104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1413</v>
      </c>
      <c s="38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1346</v>
      </c>
      <c s="13" t="s">
        <v>1347</v>
      </c>
      <c s="1"/>
      <c s="14" t="s">
        <v>1348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1349</v>
      </c>
      <c s="16" t="s">
        <v>17</v>
      </c>
      <c s="17" t="s">
        <v>1413</v>
      </c>
      <c s="6"/>
      <c s="18" t="s">
        <v>1414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85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1355</v>
      </c>
      <c s="25" t="s">
        <v>48</v>
      </c>
      <c s="30" t="s">
        <v>1356</v>
      </c>
      <c s="31" t="s">
        <v>101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65.75">
      <c r="A11" s="34" t="s">
        <v>52</v>
      </c>
      <c r="E11" s="35" t="s">
        <v>1415</v>
      </c>
    </row>
    <row r="12" spans="1:5" ht="12.75">
      <c r="A12" s="36" t="s">
        <v>54</v>
      </c>
      <c r="E12" s="37" t="s">
        <v>48</v>
      </c>
    </row>
    <row r="13" spans="1:5" ht="12.75">
      <c r="A13" t="s">
        <v>56</v>
      </c>
      <c r="E13" s="35" t="s">
        <v>104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1416</v>
      </c>
      <c s="38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1346</v>
      </c>
      <c s="13" t="s">
        <v>1347</v>
      </c>
      <c s="1"/>
      <c s="14" t="s">
        <v>1348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1349</v>
      </c>
      <c s="16" t="s">
        <v>17</v>
      </c>
      <c s="17" t="s">
        <v>1416</v>
      </c>
      <c s="6"/>
      <c s="18" t="s">
        <v>1417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85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1355</v>
      </c>
      <c s="25" t="s">
        <v>48</v>
      </c>
      <c s="30" t="s">
        <v>1356</v>
      </c>
      <c s="31" t="s">
        <v>101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53">
      <c r="A11" s="34" t="s">
        <v>52</v>
      </c>
      <c r="E11" s="35" t="s">
        <v>1418</v>
      </c>
    </row>
    <row r="12" spans="1:5" ht="12.75">
      <c r="A12" s="36" t="s">
        <v>54</v>
      </c>
      <c r="E12" s="37" t="s">
        <v>48</v>
      </c>
    </row>
    <row r="13" spans="1:5" ht="12.75">
      <c r="A13" t="s">
        <v>56</v>
      </c>
      <c r="E13" s="35" t="s">
        <v>104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</v>
      </c>
      <c s="38">
        <f>0+I8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23</v>
      </c>
      <c s="6"/>
      <c s="18" t="s">
        <v>24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28</v>
      </c>
      <c s="19"/>
      <c s="27" t="s">
        <v>45</v>
      </c>
      <c s="19"/>
      <c s="19"/>
      <c s="19"/>
      <c s="28">
        <f>0+Q8</f>
      </c>
      <c s="19"/>
      <c r="O8">
        <f>0+R8</f>
      </c>
      <c r="Q8">
        <f>0+I9+I13+I17+I21+I25+I29+I33</f>
      </c>
      <c>
        <f>0+O9+O13+O17+O21+O25+O29+O33</f>
      </c>
    </row>
    <row r="9" spans="1:16" ht="12.75">
      <c r="A9" s="25" t="s">
        <v>46</v>
      </c>
      <c s="29" t="s">
        <v>28</v>
      </c>
      <c s="29" t="s">
        <v>47</v>
      </c>
      <c s="25" t="s">
        <v>48</v>
      </c>
      <c s="30" t="s">
        <v>49</v>
      </c>
      <c s="31" t="s">
        <v>50</v>
      </c>
      <c s="32">
        <v>2795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51">
      <c r="A10" s="34" t="s">
        <v>52</v>
      </c>
      <c r="E10" s="35" t="s">
        <v>53</v>
      </c>
    </row>
    <row r="11" spans="1:5" ht="63.75">
      <c r="A11" s="36" t="s">
        <v>54</v>
      </c>
      <c r="E11" s="37" t="s">
        <v>55</v>
      </c>
    </row>
    <row r="12" spans="1:5" ht="38.25">
      <c r="A12" t="s">
        <v>56</v>
      </c>
      <c r="E12" s="35" t="s">
        <v>57</v>
      </c>
    </row>
    <row r="13" spans="1:16" ht="12.75">
      <c r="A13" s="25" t="s">
        <v>46</v>
      </c>
      <c s="29" t="s">
        <v>22</v>
      </c>
      <c s="29" t="s">
        <v>58</v>
      </c>
      <c s="25" t="s">
        <v>48</v>
      </c>
      <c s="30" t="s">
        <v>59</v>
      </c>
      <c s="31" t="s">
        <v>60</v>
      </c>
      <c s="32">
        <v>30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63.75">
      <c r="A14" s="34" t="s">
        <v>52</v>
      </c>
      <c r="E14" s="35" t="s">
        <v>61</v>
      </c>
    </row>
    <row r="15" spans="1:5" ht="63.75">
      <c r="A15" s="36" t="s">
        <v>54</v>
      </c>
      <c r="E15" s="37" t="s">
        <v>62</v>
      </c>
    </row>
    <row r="16" spans="1:5" ht="165.75">
      <c r="A16" t="s">
        <v>56</v>
      </c>
      <c r="E16" s="35" t="s">
        <v>63</v>
      </c>
    </row>
    <row r="17" spans="1:16" ht="12.75">
      <c r="A17" s="25" t="s">
        <v>46</v>
      </c>
      <c s="29" t="s">
        <v>21</v>
      </c>
      <c s="29" t="s">
        <v>64</v>
      </c>
      <c s="25" t="s">
        <v>48</v>
      </c>
      <c s="30" t="s">
        <v>65</v>
      </c>
      <c s="31" t="s">
        <v>60</v>
      </c>
      <c s="32">
        <v>3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63.75">
      <c r="A18" s="34" t="s">
        <v>52</v>
      </c>
      <c r="E18" s="35" t="s">
        <v>61</v>
      </c>
    </row>
    <row r="19" spans="1:5" ht="51">
      <c r="A19" s="36" t="s">
        <v>54</v>
      </c>
      <c r="E19" s="37" t="s">
        <v>66</v>
      </c>
    </row>
    <row r="20" spans="1:5" ht="165.75">
      <c r="A20" t="s">
        <v>56</v>
      </c>
      <c r="E20" s="35" t="s">
        <v>63</v>
      </c>
    </row>
    <row r="21" spans="1:16" ht="12.75">
      <c r="A21" s="25" t="s">
        <v>46</v>
      </c>
      <c s="29" t="s">
        <v>32</v>
      </c>
      <c s="29" t="s">
        <v>67</v>
      </c>
      <c s="25" t="s">
        <v>48</v>
      </c>
      <c s="30" t="s">
        <v>68</v>
      </c>
      <c s="31" t="s">
        <v>60</v>
      </c>
      <c s="32">
        <v>54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63.75">
      <c r="A22" s="34" t="s">
        <v>52</v>
      </c>
      <c r="E22" s="35" t="s">
        <v>61</v>
      </c>
    </row>
    <row r="23" spans="1:5" ht="63.75">
      <c r="A23" s="36" t="s">
        <v>54</v>
      </c>
      <c r="E23" s="37" t="s">
        <v>69</v>
      </c>
    </row>
    <row r="24" spans="1:5" ht="165.75">
      <c r="A24" t="s">
        <v>56</v>
      </c>
      <c r="E24" s="35" t="s">
        <v>63</v>
      </c>
    </row>
    <row r="25" spans="1:16" ht="12.75">
      <c r="A25" s="25" t="s">
        <v>46</v>
      </c>
      <c s="29" t="s">
        <v>34</v>
      </c>
      <c s="29" t="s">
        <v>70</v>
      </c>
      <c s="25" t="s">
        <v>48</v>
      </c>
      <c s="30" t="s">
        <v>71</v>
      </c>
      <c s="31" t="s">
        <v>60</v>
      </c>
      <c s="32">
        <v>25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63.75">
      <c r="A26" s="34" t="s">
        <v>52</v>
      </c>
      <c r="E26" s="35" t="s">
        <v>61</v>
      </c>
    </row>
    <row r="27" spans="1:5" ht="38.25">
      <c r="A27" s="36" t="s">
        <v>54</v>
      </c>
      <c r="E27" s="37" t="s">
        <v>72</v>
      </c>
    </row>
    <row r="28" spans="1:5" ht="76.5">
      <c r="A28" t="s">
        <v>56</v>
      </c>
      <c r="E28" s="35" t="s">
        <v>73</v>
      </c>
    </row>
    <row r="29" spans="1:16" ht="12.75">
      <c r="A29" s="25" t="s">
        <v>46</v>
      </c>
      <c s="29" t="s">
        <v>36</v>
      </c>
      <c s="29" t="s">
        <v>74</v>
      </c>
      <c s="25" t="s">
        <v>48</v>
      </c>
      <c s="30" t="s">
        <v>75</v>
      </c>
      <c s="31" t="s">
        <v>60</v>
      </c>
      <c s="32">
        <v>10</v>
      </c>
      <c s="33">
        <v>0</v>
      </c>
      <c s="33">
        <f>ROUND(ROUND(H29,2)*ROUND(G29,3),2)</f>
      </c>
      <c s="31" t="s">
        <v>51</v>
      </c>
      <c r="O29">
        <f>(I29*21)/100</f>
      </c>
      <c t="s">
        <v>22</v>
      </c>
    </row>
    <row r="30" spans="1:5" ht="63.75">
      <c r="A30" s="34" t="s">
        <v>52</v>
      </c>
      <c r="E30" s="35" t="s">
        <v>61</v>
      </c>
    </row>
    <row r="31" spans="1:5" ht="38.25">
      <c r="A31" s="36" t="s">
        <v>54</v>
      </c>
      <c r="E31" s="37" t="s">
        <v>76</v>
      </c>
    </row>
    <row r="32" spans="1:5" ht="76.5">
      <c r="A32" t="s">
        <v>56</v>
      </c>
      <c r="E32" s="35" t="s">
        <v>73</v>
      </c>
    </row>
    <row r="33" spans="1:16" ht="12.75">
      <c r="A33" s="25" t="s">
        <v>46</v>
      </c>
      <c s="29" t="s">
        <v>77</v>
      </c>
      <c s="29" t="s">
        <v>78</v>
      </c>
      <c s="25" t="s">
        <v>48</v>
      </c>
      <c s="30" t="s">
        <v>79</v>
      </c>
      <c s="31" t="s">
        <v>50</v>
      </c>
      <c s="32">
        <v>120</v>
      </c>
      <c s="33">
        <v>0</v>
      </c>
      <c s="33">
        <f>ROUND(ROUND(H33,2)*ROUND(G33,3),2)</f>
      </c>
      <c s="31" t="s">
        <v>51</v>
      </c>
      <c r="O33">
        <f>(I33*21)/100</f>
      </c>
      <c t="s">
        <v>22</v>
      </c>
    </row>
    <row r="34" spans="1:5" ht="12.75">
      <c r="A34" s="34" t="s">
        <v>52</v>
      </c>
      <c r="E34" s="35" t="s">
        <v>80</v>
      </c>
    </row>
    <row r="35" spans="1:5" ht="25.5">
      <c r="A35" s="36" t="s">
        <v>54</v>
      </c>
      <c r="E35" s="37" t="s">
        <v>81</v>
      </c>
    </row>
    <row r="36" spans="1:5" ht="38.25">
      <c r="A36" t="s">
        <v>56</v>
      </c>
      <c r="E36" s="35" t="s">
        <v>82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1419</v>
      </c>
      <c s="38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1346</v>
      </c>
      <c s="13" t="s">
        <v>1347</v>
      </c>
      <c s="1"/>
      <c s="14" t="s">
        <v>1348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1349</v>
      </c>
      <c s="16" t="s">
        <v>17</v>
      </c>
      <c s="17" t="s">
        <v>1419</v>
      </c>
      <c s="6"/>
      <c s="18" t="s">
        <v>1420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85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1355</v>
      </c>
      <c s="25" t="s">
        <v>48</v>
      </c>
      <c s="30" t="s">
        <v>1356</v>
      </c>
      <c s="31" t="s">
        <v>101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65.75">
      <c r="A11" s="34" t="s">
        <v>52</v>
      </c>
      <c r="E11" s="35" t="s">
        <v>1421</v>
      </c>
    </row>
    <row r="12" spans="1:5" ht="12.75">
      <c r="A12" s="36" t="s">
        <v>54</v>
      </c>
      <c r="E12" s="37" t="s">
        <v>48</v>
      </c>
    </row>
    <row r="13" spans="1:5" ht="12.75">
      <c r="A13" t="s">
        <v>56</v>
      </c>
      <c r="E13" s="35" t="s">
        <v>104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1422</v>
      </c>
      <c s="38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1346</v>
      </c>
      <c s="13" t="s">
        <v>1347</v>
      </c>
      <c s="1"/>
      <c s="14" t="s">
        <v>1348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1349</v>
      </c>
      <c s="16" t="s">
        <v>17</v>
      </c>
      <c s="17" t="s">
        <v>1422</v>
      </c>
      <c s="6"/>
      <c s="18" t="s">
        <v>1423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85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1355</v>
      </c>
      <c s="25" t="s">
        <v>48</v>
      </c>
      <c s="30" t="s">
        <v>1356</v>
      </c>
      <c s="31" t="s">
        <v>101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53">
      <c r="A11" s="34" t="s">
        <v>52</v>
      </c>
      <c r="E11" s="35" t="s">
        <v>1418</v>
      </c>
    </row>
    <row r="12" spans="1:5" ht="12.75">
      <c r="A12" s="36" t="s">
        <v>54</v>
      </c>
      <c r="E12" s="37" t="s">
        <v>48</v>
      </c>
    </row>
    <row r="13" spans="1:5" ht="12.75">
      <c r="A13" t="s">
        <v>56</v>
      </c>
      <c r="E13" s="35" t="s">
        <v>104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1424</v>
      </c>
      <c s="38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1346</v>
      </c>
      <c s="13" t="s">
        <v>1347</v>
      </c>
      <c s="1"/>
      <c s="14" t="s">
        <v>1348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1349</v>
      </c>
      <c s="16" t="s">
        <v>17</v>
      </c>
      <c s="17" t="s">
        <v>1424</v>
      </c>
      <c s="6"/>
      <c s="18" t="s">
        <v>1425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85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1355</v>
      </c>
      <c s="25" t="s">
        <v>48</v>
      </c>
      <c s="30" t="s">
        <v>1356</v>
      </c>
      <c s="31" t="s">
        <v>101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53">
      <c r="A11" s="34" t="s">
        <v>52</v>
      </c>
      <c r="E11" s="35" t="s">
        <v>1418</v>
      </c>
    </row>
    <row r="12" spans="1:5" ht="12.75">
      <c r="A12" s="36" t="s">
        <v>54</v>
      </c>
      <c r="E12" s="37" t="s">
        <v>48</v>
      </c>
    </row>
    <row r="13" spans="1:5" ht="12.75">
      <c r="A13" t="s">
        <v>56</v>
      </c>
      <c r="E13" s="35" t="s">
        <v>104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1426</v>
      </c>
      <c s="38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1346</v>
      </c>
      <c s="13" t="s">
        <v>1347</v>
      </c>
      <c s="1"/>
      <c s="14" t="s">
        <v>1348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1349</v>
      </c>
      <c s="16" t="s">
        <v>17</v>
      </c>
      <c s="17" t="s">
        <v>1426</v>
      </c>
      <c s="6"/>
      <c s="18" t="s">
        <v>1427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85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1355</v>
      </c>
      <c s="25" t="s">
        <v>48</v>
      </c>
      <c s="30" t="s">
        <v>1356</v>
      </c>
      <c s="31" t="s">
        <v>101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53">
      <c r="A11" s="34" t="s">
        <v>52</v>
      </c>
      <c r="E11" s="35" t="s">
        <v>1418</v>
      </c>
    </row>
    <row r="12" spans="1:5" ht="12.75">
      <c r="A12" s="36" t="s">
        <v>54</v>
      </c>
      <c r="E12" s="37" t="s">
        <v>48</v>
      </c>
    </row>
    <row r="13" spans="1:5" ht="12.75">
      <c r="A13" t="s">
        <v>56</v>
      </c>
      <c r="E13" s="35" t="s">
        <v>104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1428</v>
      </c>
      <c s="38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1346</v>
      </c>
      <c s="13" t="s">
        <v>1347</v>
      </c>
      <c s="1"/>
      <c s="14" t="s">
        <v>1348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1349</v>
      </c>
      <c s="16" t="s">
        <v>17</v>
      </c>
      <c s="17" t="s">
        <v>1428</v>
      </c>
      <c s="6"/>
      <c s="18" t="s">
        <v>1429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85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1355</v>
      </c>
      <c s="25" t="s">
        <v>48</v>
      </c>
      <c s="30" t="s">
        <v>1356</v>
      </c>
      <c s="31" t="s">
        <v>101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53">
      <c r="A11" s="34" t="s">
        <v>52</v>
      </c>
      <c r="E11" s="35" t="s">
        <v>1418</v>
      </c>
    </row>
    <row r="12" spans="1:5" ht="12.75">
      <c r="A12" s="36" t="s">
        <v>54</v>
      </c>
      <c r="E12" s="37" t="s">
        <v>48</v>
      </c>
    </row>
    <row r="13" spans="1:5" ht="12.75">
      <c r="A13" t="s">
        <v>56</v>
      </c>
      <c r="E13" s="35" t="s">
        <v>104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1430</v>
      </c>
      <c s="38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1346</v>
      </c>
      <c s="13" t="s">
        <v>1347</v>
      </c>
      <c s="1"/>
      <c s="14" t="s">
        <v>1348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1349</v>
      </c>
      <c s="16" t="s">
        <v>17</v>
      </c>
      <c s="17" t="s">
        <v>1430</v>
      </c>
      <c s="6"/>
      <c s="18" t="s">
        <v>1431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85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1355</v>
      </c>
      <c s="25" t="s">
        <v>48</v>
      </c>
      <c s="30" t="s">
        <v>1356</v>
      </c>
      <c s="31" t="s">
        <v>101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53">
      <c r="A11" s="34" t="s">
        <v>52</v>
      </c>
      <c r="E11" s="35" t="s">
        <v>1418</v>
      </c>
    </row>
    <row r="12" spans="1:5" ht="12.75">
      <c r="A12" s="36" t="s">
        <v>54</v>
      </c>
      <c r="E12" s="37" t="s">
        <v>48</v>
      </c>
    </row>
    <row r="13" spans="1:5" ht="12.75">
      <c r="A13" t="s">
        <v>56</v>
      </c>
      <c r="E13" s="35" t="s">
        <v>104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1432</v>
      </c>
      <c s="38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1346</v>
      </c>
      <c s="13" t="s">
        <v>1347</v>
      </c>
      <c s="1"/>
      <c s="14" t="s">
        <v>1348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1349</v>
      </c>
      <c s="16" t="s">
        <v>17</v>
      </c>
      <c s="17" t="s">
        <v>1432</v>
      </c>
      <c s="6"/>
      <c s="18" t="s">
        <v>1433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85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1355</v>
      </c>
      <c s="25" t="s">
        <v>48</v>
      </c>
      <c s="30" t="s">
        <v>1356</v>
      </c>
      <c s="31" t="s">
        <v>101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53">
      <c r="A11" s="34" t="s">
        <v>52</v>
      </c>
      <c r="E11" s="35" t="s">
        <v>1418</v>
      </c>
    </row>
    <row r="12" spans="1:5" ht="12.75">
      <c r="A12" s="36" t="s">
        <v>54</v>
      </c>
      <c r="E12" s="37" t="s">
        <v>48</v>
      </c>
    </row>
    <row r="13" spans="1:5" ht="12.75">
      <c r="A13" t="s">
        <v>56</v>
      </c>
      <c r="E13" s="35" t="s">
        <v>104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1434</v>
      </c>
      <c s="38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1346</v>
      </c>
      <c s="13" t="s">
        <v>1347</v>
      </c>
      <c s="1"/>
      <c s="14" t="s">
        <v>1348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1349</v>
      </c>
      <c s="16" t="s">
        <v>17</v>
      </c>
      <c s="17" t="s">
        <v>1434</v>
      </c>
      <c s="6"/>
      <c s="18" t="s">
        <v>1435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85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1355</v>
      </c>
      <c s="25" t="s">
        <v>48</v>
      </c>
      <c s="30" t="s">
        <v>1356</v>
      </c>
      <c s="31" t="s">
        <v>101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53">
      <c r="A11" s="34" t="s">
        <v>52</v>
      </c>
      <c r="E11" s="35" t="s">
        <v>1418</v>
      </c>
    </row>
    <row r="12" spans="1:5" ht="12.75">
      <c r="A12" s="36" t="s">
        <v>54</v>
      </c>
      <c r="E12" s="37" t="s">
        <v>48</v>
      </c>
    </row>
    <row r="13" spans="1:5" ht="12.75">
      <c r="A13" t="s">
        <v>56</v>
      </c>
      <c r="E13" s="35" t="s">
        <v>104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1436</v>
      </c>
      <c s="38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1346</v>
      </c>
      <c s="13" t="s">
        <v>1347</v>
      </c>
      <c s="1"/>
      <c s="14" t="s">
        <v>1348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1349</v>
      </c>
      <c s="16" t="s">
        <v>17</v>
      </c>
      <c s="17" t="s">
        <v>1436</v>
      </c>
      <c s="6"/>
      <c s="18" t="s">
        <v>1437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85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1355</v>
      </c>
      <c s="25" t="s">
        <v>48</v>
      </c>
      <c s="30" t="s">
        <v>1356</v>
      </c>
      <c s="31" t="s">
        <v>101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53">
      <c r="A11" s="34" t="s">
        <v>52</v>
      </c>
      <c r="E11" s="35" t="s">
        <v>1418</v>
      </c>
    </row>
    <row r="12" spans="1:5" ht="12.75">
      <c r="A12" s="36" t="s">
        <v>54</v>
      </c>
      <c r="E12" s="37" t="s">
        <v>48</v>
      </c>
    </row>
    <row r="13" spans="1:5" ht="12.75">
      <c r="A13" t="s">
        <v>56</v>
      </c>
      <c r="E13" s="35" t="s">
        <v>104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0+O8+O13+O18+O31+O64+O125+O138+O167+O176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1438</v>
      </c>
      <c s="38">
        <f>0+I8+I13+I18+I31+I64+I125+I138+I167+I176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1438</v>
      </c>
      <c s="6"/>
      <c s="18" t="s">
        <v>1439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</f>
      </c>
      <c>
        <f>0+O9</f>
      </c>
    </row>
    <row r="9" spans="1:16" ht="25.5">
      <c r="A9" s="25" t="s">
        <v>46</v>
      </c>
      <c s="29" t="s">
        <v>28</v>
      </c>
      <c s="29" t="s">
        <v>92</v>
      </c>
      <c s="25" t="s">
        <v>87</v>
      </c>
      <c s="30" t="s">
        <v>88</v>
      </c>
      <c s="31" t="s">
        <v>89</v>
      </c>
      <c s="32">
        <v>79.65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25.5">
      <c r="A10" s="34" t="s">
        <v>52</v>
      </c>
      <c r="E10" s="35" t="s">
        <v>93</v>
      </c>
    </row>
    <row r="11" spans="1:5" ht="25.5">
      <c r="A11" s="36" t="s">
        <v>54</v>
      </c>
      <c r="E11" s="37" t="s">
        <v>1440</v>
      </c>
    </row>
    <row r="12" spans="1:5" ht="89.25">
      <c r="A12" t="s">
        <v>56</v>
      </c>
      <c r="E12" s="35" t="s">
        <v>91</v>
      </c>
    </row>
    <row r="13" spans="1:18" ht="12.75" customHeight="1">
      <c r="A13" s="6" t="s">
        <v>44</v>
      </c>
      <c s="6"/>
      <c s="40" t="s">
        <v>28</v>
      </c>
      <c s="6"/>
      <c s="27" t="s">
        <v>45</v>
      </c>
      <c s="6"/>
      <c s="6"/>
      <c s="6"/>
      <c s="41">
        <f>0+Q13</f>
      </c>
      <c s="6"/>
      <c r="O13">
        <f>0+R13</f>
      </c>
      <c r="Q13">
        <f>0+I14</f>
      </c>
      <c>
        <f>0+O14</f>
      </c>
    </row>
    <row r="14" spans="1:16" ht="12.75">
      <c r="A14" s="25" t="s">
        <v>46</v>
      </c>
      <c s="29" t="s">
        <v>22</v>
      </c>
      <c s="29" t="s">
        <v>280</v>
      </c>
      <c s="25" t="s">
        <v>211</v>
      </c>
      <c s="30" t="s">
        <v>281</v>
      </c>
      <c s="31" t="s">
        <v>114</v>
      </c>
      <c s="32">
        <v>1993.002</v>
      </c>
      <c s="33">
        <v>0</v>
      </c>
      <c s="33">
        <f>ROUND(ROUND(H14,2)*ROUND(G14,3),2)</f>
      </c>
      <c s="31" t="s">
        <v>51</v>
      </c>
      <c r="O14">
        <f>(I14*21)/100</f>
      </c>
      <c t="s">
        <v>22</v>
      </c>
    </row>
    <row r="15" spans="1:5" ht="25.5">
      <c r="A15" s="34" t="s">
        <v>52</v>
      </c>
      <c r="E15" s="35" t="s">
        <v>1441</v>
      </c>
    </row>
    <row r="16" spans="1:5" ht="12.75">
      <c r="A16" s="36" t="s">
        <v>54</v>
      </c>
      <c r="E16" s="37" t="s">
        <v>1442</v>
      </c>
    </row>
    <row r="17" spans="1:5" ht="331.5">
      <c r="A17" t="s">
        <v>56</v>
      </c>
      <c r="E17" s="35" t="s">
        <v>283</v>
      </c>
    </row>
    <row r="18" spans="1:18" ht="12.75" customHeight="1">
      <c r="A18" s="6" t="s">
        <v>44</v>
      </c>
      <c s="6"/>
      <c s="40" t="s">
        <v>22</v>
      </c>
      <c s="6"/>
      <c s="27" t="s">
        <v>137</v>
      </c>
      <c s="6"/>
      <c s="6"/>
      <c s="6"/>
      <c s="41">
        <f>0+Q18</f>
      </c>
      <c s="6"/>
      <c r="O18">
        <f>0+R18</f>
      </c>
      <c r="Q18">
        <f>0+I19+I23+I27</f>
      </c>
      <c>
        <f>0+O19+O23+O27</f>
      </c>
    </row>
    <row r="19" spans="1:16" ht="12.75">
      <c r="A19" s="25" t="s">
        <v>46</v>
      </c>
      <c s="29" t="s">
        <v>21</v>
      </c>
      <c s="29" t="s">
        <v>1443</v>
      </c>
      <c s="25" t="s">
        <v>48</v>
      </c>
      <c s="30" t="s">
        <v>1444</v>
      </c>
      <c s="31" t="s">
        <v>158</v>
      </c>
      <c s="32">
        <v>43</v>
      </c>
      <c s="33">
        <v>0</v>
      </c>
      <c s="33">
        <f>ROUND(ROUND(H19,2)*ROUND(G19,3),2)</f>
      </c>
      <c s="31" t="s">
        <v>51</v>
      </c>
      <c r="O19">
        <f>(I19*21)/100</f>
      </c>
      <c t="s">
        <v>22</v>
      </c>
    </row>
    <row r="20" spans="1:5" ht="12.75">
      <c r="A20" s="34" t="s">
        <v>52</v>
      </c>
      <c r="E20" s="35" t="s">
        <v>48</v>
      </c>
    </row>
    <row r="21" spans="1:5" ht="12.75">
      <c r="A21" s="36" t="s">
        <v>54</v>
      </c>
      <c r="E21" s="37" t="s">
        <v>1445</v>
      </c>
    </row>
    <row r="22" spans="1:5" ht="165.75">
      <c r="A22" t="s">
        <v>56</v>
      </c>
      <c r="E22" s="35" t="s">
        <v>499</v>
      </c>
    </row>
    <row r="23" spans="1:16" ht="12.75">
      <c r="A23" s="25" t="s">
        <v>46</v>
      </c>
      <c s="29" t="s">
        <v>32</v>
      </c>
      <c s="29" t="s">
        <v>1446</v>
      </c>
      <c s="25" t="s">
        <v>48</v>
      </c>
      <c s="30" t="s">
        <v>1447</v>
      </c>
      <c s="31" t="s">
        <v>158</v>
      </c>
      <c s="32">
        <v>832.5</v>
      </c>
      <c s="33">
        <v>0</v>
      </c>
      <c s="33">
        <f>ROUND(ROUND(H23,2)*ROUND(G23,3),2)</f>
      </c>
      <c s="31" t="s">
        <v>51</v>
      </c>
      <c r="O23">
        <f>(I23*21)/100</f>
      </c>
      <c t="s">
        <v>22</v>
      </c>
    </row>
    <row r="24" spans="1:5" ht="12.75">
      <c r="A24" s="34" t="s">
        <v>52</v>
      </c>
      <c r="E24" s="35" t="s">
        <v>48</v>
      </c>
    </row>
    <row r="25" spans="1:5" ht="12.75">
      <c r="A25" s="36" t="s">
        <v>54</v>
      </c>
      <c r="E25" s="37" t="s">
        <v>1448</v>
      </c>
    </row>
    <row r="26" spans="1:5" ht="51">
      <c r="A26" t="s">
        <v>56</v>
      </c>
      <c r="E26" s="35" t="s">
        <v>1449</v>
      </c>
    </row>
    <row r="27" spans="1:16" ht="25.5">
      <c r="A27" s="25" t="s">
        <v>46</v>
      </c>
      <c s="29" t="s">
        <v>34</v>
      </c>
      <c s="29" t="s">
        <v>1450</v>
      </c>
      <c s="25" t="s">
        <v>48</v>
      </c>
      <c s="30" t="s">
        <v>1451</v>
      </c>
      <c s="31" t="s">
        <v>158</v>
      </c>
      <c s="32">
        <v>796.5</v>
      </c>
      <c s="33">
        <v>0</v>
      </c>
      <c s="33">
        <f>ROUND(ROUND(H27,2)*ROUND(G27,3),2)</f>
      </c>
      <c s="31" t="s">
        <v>51</v>
      </c>
      <c r="O27">
        <f>(I27*21)/100</f>
      </c>
      <c t="s">
        <v>22</v>
      </c>
    </row>
    <row r="28" spans="1:5" ht="12.75">
      <c r="A28" s="34" t="s">
        <v>52</v>
      </c>
      <c r="E28" s="35" t="s">
        <v>48</v>
      </c>
    </row>
    <row r="29" spans="1:5" ht="12.75">
      <c r="A29" s="36" t="s">
        <v>54</v>
      </c>
      <c r="E29" s="37" t="s">
        <v>1452</v>
      </c>
    </row>
    <row r="30" spans="1:5" ht="63.75">
      <c r="A30" t="s">
        <v>56</v>
      </c>
      <c r="E30" s="35" t="s">
        <v>1453</v>
      </c>
    </row>
    <row r="31" spans="1:18" ht="12.75" customHeight="1">
      <c r="A31" s="6" t="s">
        <v>44</v>
      </c>
      <c s="6"/>
      <c s="40" t="s">
        <v>21</v>
      </c>
      <c s="6"/>
      <c s="27" t="s">
        <v>1454</v>
      </c>
      <c s="6"/>
      <c s="6"/>
      <c s="6"/>
      <c s="41">
        <f>0+Q31</f>
      </c>
      <c s="6"/>
      <c r="O31">
        <f>0+R31</f>
      </c>
      <c r="Q31">
        <f>0+I32+I36+I40+I44+I48+I52+I56+I60</f>
      </c>
      <c>
        <f>0+O32+O36+O40+O44+O48+O52+O56+O60</f>
      </c>
    </row>
    <row r="32" spans="1:16" ht="12.75">
      <c r="A32" s="25" t="s">
        <v>46</v>
      </c>
      <c s="29" t="s">
        <v>36</v>
      </c>
      <c s="29" t="s">
        <v>1455</v>
      </c>
      <c s="25" t="s">
        <v>48</v>
      </c>
      <c s="30" t="s">
        <v>1456</v>
      </c>
      <c s="31" t="s">
        <v>1457</v>
      </c>
      <c s="32">
        <v>1589.2</v>
      </c>
      <c s="33">
        <v>0</v>
      </c>
      <c s="33">
        <f>ROUND(ROUND(H32,2)*ROUND(G32,3),2)</f>
      </c>
      <c s="31" t="s">
        <v>51</v>
      </c>
      <c r="O32">
        <f>(I32*21)/100</f>
      </c>
      <c t="s">
        <v>22</v>
      </c>
    </row>
    <row r="33" spans="1:5" ht="12.75">
      <c r="A33" s="34" t="s">
        <v>52</v>
      </c>
      <c r="E33" s="35" t="s">
        <v>48</v>
      </c>
    </row>
    <row r="34" spans="1:5" ht="12.75">
      <c r="A34" s="36" t="s">
        <v>54</v>
      </c>
      <c r="E34" s="37" t="s">
        <v>1458</v>
      </c>
    </row>
    <row r="35" spans="1:5" ht="25.5">
      <c r="A35" t="s">
        <v>56</v>
      </c>
      <c r="E35" s="35" t="s">
        <v>1459</v>
      </c>
    </row>
    <row r="36" spans="1:16" ht="12.75">
      <c r="A36" s="25" t="s">
        <v>46</v>
      </c>
      <c s="29" t="s">
        <v>77</v>
      </c>
      <c s="29" t="s">
        <v>1460</v>
      </c>
      <c s="25" t="s">
        <v>48</v>
      </c>
      <c s="30" t="s">
        <v>1461</v>
      </c>
      <c s="31" t="s">
        <v>114</v>
      </c>
      <c s="32">
        <v>128.064</v>
      </c>
      <c s="33">
        <v>0</v>
      </c>
      <c s="33">
        <f>ROUND(ROUND(H36,2)*ROUND(G36,3),2)</f>
      </c>
      <c s="31" t="s">
        <v>51</v>
      </c>
      <c r="O36">
        <f>(I36*21)/100</f>
      </c>
      <c t="s">
        <v>22</v>
      </c>
    </row>
    <row r="37" spans="1:5" ht="12.75">
      <c r="A37" s="34" t="s">
        <v>52</v>
      </c>
      <c r="E37" s="35" t="s">
        <v>48</v>
      </c>
    </row>
    <row r="38" spans="1:5" ht="12.75">
      <c r="A38" s="36" t="s">
        <v>54</v>
      </c>
      <c r="E38" s="37" t="s">
        <v>1462</v>
      </c>
    </row>
    <row r="39" spans="1:5" ht="382.5">
      <c r="A39" t="s">
        <v>56</v>
      </c>
      <c r="E39" s="35" t="s">
        <v>1463</v>
      </c>
    </row>
    <row r="40" spans="1:16" ht="12.75">
      <c r="A40" s="25" t="s">
        <v>46</v>
      </c>
      <c s="29" t="s">
        <v>118</v>
      </c>
      <c s="29" t="s">
        <v>1464</v>
      </c>
      <c s="25" t="s">
        <v>48</v>
      </c>
      <c s="30" t="s">
        <v>1465</v>
      </c>
      <c s="31" t="s">
        <v>89</v>
      </c>
      <c s="32">
        <v>17.058</v>
      </c>
      <c s="33">
        <v>0</v>
      </c>
      <c s="33">
        <f>ROUND(ROUND(H40,2)*ROUND(G40,3),2)</f>
      </c>
      <c s="31" t="s">
        <v>51</v>
      </c>
      <c r="O40">
        <f>(I40*21)/100</f>
      </c>
      <c t="s">
        <v>22</v>
      </c>
    </row>
    <row r="41" spans="1:5" ht="12.75">
      <c r="A41" s="34" t="s">
        <v>52</v>
      </c>
      <c r="E41" s="35" t="s">
        <v>48</v>
      </c>
    </row>
    <row r="42" spans="1:5" ht="12.75">
      <c r="A42" s="36" t="s">
        <v>54</v>
      </c>
      <c r="E42" s="37" t="s">
        <v>1466</v>
      </c>
    </row>
    <row r="43" spans="1:5" ht="242.25">
      <c r="A43" t="s">
        <v>56</v>
      </c>
      <c r="E43" s="35" t="s">
        <v>1467</v>
      </c>
    </row>
    <row r="44" spans="1:16" ht="12.75">
      <c r="A44" s="25" t="s">
        <v>46</v>
      </c>
      <c s="29" t="s">
        <v>39</v>
      </c>
      <c s="29" t="s">
        <v>1468</v>
      </c>
      <c s="25" t="s">
        <v>48</v>
      </c>
      <c s="30" t="s">
        <v>1469</v>
      </c>
      <c s="31" t="s">
        <v>114</v>
      </c>
      <c s="32">
        <v>76.729</v>
      </c>
      <c s="33">
        <v>0</v>
      </c>
      <c s="33">
        <f>ROUND(ROUND(H44,2)*ROUND(G44,3),2)</f>
      </c>
      <c s="31" t="s">
        <v>51</v>
      </c>
      <c r="O44">
        <f>(I44*21)/100</f>
      </c>
      <c t="s">
        <v>22</v>
      </c>
    </row>
    <row r="45" spans="1:5" ht="12.75">
      <c r="A45" s="34" t="s">
        <v>52</v>
      </c>
      <c r="E45" s="35" t="s">
        <v>48</v>
      </c>
    </row>
    <row r="46" spans="1:5" ht="12.75">
      <c r="A46" s="36" t="s">
        <v>54</v>
      </c>
      <c r="E46" s="37" t="s">
        <v>1470</v>
      </c>
    </row>
    <row r="47" spans="1:5" ht="38.25">
      <c r="A47" t="s">
        <v>56</v>
      </c>
      <c r="E47" s="35" t="s">
        <v>1471</v>
      </c>
    </row>
    <row r="48" spans="1:16" ht="12.75">
      <c r="A48" s="25" t="s">
        <v>46</v>
      </c>
      <c s="29" t="s">
        <v>41</v>
      </c>
      <c s="29" t="s">
        <v>1472</v>
      </c>
      <c s="25" t="s">
        <v>48</v>
      </c>
      <c s="30" t="s">
        <v>1473</v>
      </c>
      <c s="31" t="s">
        <v>114</v>
      </c>
      <c s="32">
        <v>162</v>
      </c>
      <c s="33">
        <v>0</v>
      </c>
      <c s="33">
        <f>ROUND(ROUND(H48,2)*ROUND(G48,3),2)</f>
      </c>
      <c s="31" t="s">
        <v>51</v>
      </c>
      <c r="O48">
        <f>(I48*21)/100</f>
      </c>
      <c t="s">
        <v>22</v>
      </c>
    </row>
    <row r="49" spans="1:5" ht="12.75">
      <c r="A49" s="34" t="s">
        <v>52</v>
      </c>
      <c r="E49" s="35" t="s">
        <v>48</v>
      </c>
    </row>
    <row r="50" spans="1:5" ht="12.75">
      <c r="A50" s="36" t="s">
        <v>54</v>
      </c>
      <c r="E50" s="37" t="s">
        <v>1474</v>
      </c>
    </row>
    <row r="51" spans="1:5" ht="369.75">
      <c r="A51" t="s">
        <v>56</v>
      </c>
      <c r="E51" s="35" t="s">
        <v>980</v>
      </c>
    </row>
    <row r="52" spans="1:16" ht="12.75">
      <c r="A52" s="25" t="s">
        <v>46</v>
      </c>
      <c s="29" t="s">
        <v>43</v>
      </c>
      <c s="29" t="s">
        <v>1475</v>
      </c>
      <c s="25" t="s">
        <v>48</v>
      </c>
      <c s="30" t="s">
        <v>1476</v>
      </c>
      <c s="31" t="s">
        <v>89</v>
      </c>
      <c s="32">
        <v>16.52</v>
      </c>
      <c s="33">
        <v>0</v>
      </c>
      <c s="33">
        <f>ROUND(ROUND(H52,2)*ROUND(G52,3),2)</f>
      </c>
      <c s="31" t="s">
        <v>51</v>
      </c>
      <c r="O52">
        <f>(I52*21)/100</f>
      </c>
      <c t="s">
        <v>22</v>
      </c>
    </row>
    <row r="53" spans="1:5" ht="12.75">
      <c r="A53" s="34" t="s">
        <v>52</v>
      </c>
      <c r="E53" s="35" t="s">
        <v>48</v>
      </c>
    </row>
    <row r="54" spans="1:5" ht="12.75">
      <c r="A54" s="36" t="s">
        <v>54</v>
      </c>
      <c r="E54" s="37" t="s">
        <v>1477</v>
      </c>
    </row>
    <row r="55" spans="1:5" ht="267.75">
      <c r="A55" t="s">
        <v>56</v>
      </c>
      <c r="E55" s="35" t="s">
        <v>1478</v>
      </c>
    </row>
    <row r="56" spans="1:16" ht="12.75">
      <c r="A56" s="25" t="s">
        <v>46</v>
      </c>
      <c s="29" t="s">
        <v>138</v>
      </c>
      <c s="29" t="s">
        <v>1479</v>
      </c>
      <c s="25" t="s">
        <v>48</v>
      </c>
      <c s="30" t="s">
        <v>1480</v>
      </c>
      <c s="31" t="s">
        <v>114</v>
      </c>
      <c s="32">
        <v>258.206</v>
      </c>
      <c s="33">
        <v>0</v>
      </c>
      <c s="33">
        <f>ROUND(ROUND(H56,2)*ROUND(G56,3),2)</f>
      </c>
      <c s="31" t="s">
        <v>51</v>
      </c>
      <c r="O56">
        <f>(I56*21)/100</f>
      </c>
      <c t="s">
        <v>22</v>
      </c>
    </row>
    <row r="57" spans="1:5" ht="12.75">
      <c r="A57" s="34" t="s">
        <v>52</v>
      </c>
      <c r="E57" s="35" t="s">
        <v>48</v>
      </c>
    </row>
    <row r="58" spans="1:5" ht="25.5">
      <c r="A58" s="36" t="s">
        <v>54</v>
      </c>
      <c r="E58" s="37" t="s">
        <v>1481</v>
      </c>
    </row>
    <row r="59" spans="1:5" ht="369.75">
      <c r="A59" t="s">
        <v>56</v>
      </c>
      <c r="E59" s="35" t="s">
        <v>980</v>
      </c>
    </row>
    <row r="60" spans="1:16" ht="12.75">
      <c r="A60" s="25" t="s">
        <v>46</v>
      </c>
      <c s="29" t="s">
        <v>144</v>
      </c>
      <c s="29" t="s">
        <v>1482</v>
      </c>
      <c s="25" t="s">
        <v>48</v>
      </c>
      <c s="30" t="s">
        <v>1483</v>
      </c>
      <c s="31" t="s">
        <v>89</v>
      </c>
      <c s="32">
        <v>23.643</v>
      </c>
      <c s="33">
        <v>0</v>
      </c>
      <c s="33">
        <f>ROUND(ROUND(H60,2)*ROUND(G60,3),2)</f>
      </c>
      <c s="31" t="s">
        <v>51</v>
      </c>
      <c r="O60">
        <f>(I60*21)/100</f>
      </c>
      <c t="s">
        <v>22</v>
      </c>
    </row>
    <row r="61" spans="1:5" ht="12.75">
      <c r="A61" s="34" t="s">
        <v>52</v>
      </c>
      <c r="E61" s="35" t="s">
        <v>48</v>
      </c>
    </row>
    <row r="62" spans="1:5" ht="12.75">
      <c r="A62" s="36" t="s">
        <v>54</v>
      </c>
      <c r="E62" s="37" t="s">
        <v>1484</v>
      </c>
    </row>
    <row r="63" spans="1:5" ht="267.75">
      <c r="A63" t="s">
        <v>56</v>
      </c>
      <c r="E63" s="35" t="s">
        <v>1478</v>
      </c>
    </row>
    <row r="64" spans="1:18" ht="12.75" customHeight="1">
      <c r="A64" s="6" t="s">
        <v>44</v>
      </c>
      <c s="6"/>
      <c s="40" t="s">
        <v>32</v>
      </c>
      <c s="6"/>
      <c s="27" t="s">
        <v>309</v>
      </c>
      <c s="6"/>
      <c s="6"/>
      <c s="6"/>
      <c s="41">
        <f>0+Q64</f>
      </c>
      <c s="6"/>
      <c r="O64">
        <f>0+R64</f>
      </c>
      <c r="Q64">
        <f>0+I65+I69+I73+I77+I81+I85+I89+I93+I97+I101+I105+I109+I113+I117+I121</f>
      </c>
      <c>
        <f>0+O65+O69+O73+O77+O81+O85+O89+O93+O97+O101+O105+O109+O113+O117+O121</f>
      </c>
    </row>
    <row r="65" spans="1:16" ht="12.75">
      <c r="A65" s="25" t="s">
        <v>46</v>
      </c>
      <c s="29" t="s">
        <v>149</v>
      </c>
      <c s="29" t="s">
        <v>1485</v>
      </c>
      <c s="25" t="s">
        <v>48</v>
      </c>
      <c s="30" t="s">
        <v>1486</v>
      </c>
      <c s="31" t="s">
        <v>114</v>
      </c>
      <c s="32">
        <v>11.85</v>
      </c>
      <c s="33">
        <v>0</v>
      </c>
      <c s="33">
        <f>ROUND(ROUND(H65,2)*ROUND(G65,3),2)</f>
      </c>
      <c s="31" t="s">
        <v>51</v>
      </c>
      <c r="O65">
        <f>(I65*21)/100</f>
      </c>
      <c t="s">
        <v>22</v>
      </c>
    </row>
    <row r="66" spans="1:5" ht="12.75">
      <c r="A66" s="34" t="s">
        <v>52</v>
      </c>
      <c r="E66" s="35" t="s">
        <v>48</v>
      </c>
    </row>
    <row r="67" spans="1:5" ht="12.75">
      <c r="A67" s="36" t="s">
        <v>54</v>
      </c>
      <c r="E67" s="37" t="s">
        <v>1487</v>
      </c>
    </row>
    <row r="68" spans="1:5" ht="369.75">
      <c r="A68" t="s">
        <v>56</v>
      </c>
      <c r="E68" s="35" t="s">
        <v>980</v>
      </c>
    </row>
    <row r="69" spans="1:16" ht="12.75">
      <c r="A69" s="25" t="s">
        <v>46</v>
      </c>
      <c s="29" t="s">
        <v>155</v>
      </c>
      <c s="29" t="s">
        <v>1488</v>
      </c>
      <c s="25" t="s">
        <v>48</v>
      </c>
      <c s="30" t="s">
        <v>1489</v>
      </c>
      <c s="31" t="s">
        <v>89</v>
      </c>
      <c s="32">
        <v>2.08</v>
      </c>
      <c s="33">
        <v>0</v>
      </c>
      <c s="33">
        <f>ROUND(ROUND(H69,2)*ROUND(G69,3),2)</f>
      </c>
      <c s="31" t="s">
        <v>51</v>
      </c>
      <c r="O69">
        <f>(I69*21)/100</f>
      </c>
      <c t="s">
        <v>22</v>
      </c>
    </row>
    <row r="70" spans="1:5" ht="12.75">
      <c r="A70" s="34" t="s">
        <v>52</v>
      </c>
      <c r="E70" s="35" t="s">
        <v>48</v>
      </c>
    </row>
    <row r="71" spans="1:5" ht="12.75">
      <c r="A71" s="36" t="s">
        <v>54</v>
      </c>
      <c r="E71" s="37" t="s">
        <v>1490</v>
      </c>
    </row>
    <row r="72" spans="1:5" ht="267.75">
      <c r="A72" t="s">
        <v>56</v>
      </c>
      <c r="E72" s="35" t="s">
        <v>1478</v>
      </c>
    </row>
    <row r="73" spans="1:16" ht="12.75">
      <c r="A73" s="25" t="s">
        <v>46</v>
      </c>
      <c s="29" t="s">
        <v>162</v>
      </c>
      <c s="29" t="s">
        <v>1491</v>
      </c>
      <c s="25" t="s">
        <v>48</v>
      </c>
      <c s="30" t="s">
        <v>1492</v>
      </c>
      <c s="31" t="s">
        <v>114</v>
      </c>
      <c s="32">
        <v>853.791</v>
      </c>
      <c s="33">
        <v>0</v>
      </c>
      <c s="33">
        <f>ROUND(ROUND(H73,2)*ROUND(G73,3),2)</f>
      </c>
      <c s="31" t="s">
        <v>51</v>
      </c>
      <c r="O73">
        <f>(I73*21)/100</f>
      </c>
      <c t="s">
        <v>22</v>
      </c>
    </row>
    <row r="74" spans="1:5" ht="12.75">
      <c r="A74" s="34" t="s">
        <v>52</v>
      </c>
      <c r="E74" s="35" t="s">
        <v>48</v>
      </c>
    </row>
    <row r="75" spans="1:5" ht="12.75">
      <c r="A75" s="36" t="s">
        <v>54</v>
      </c>
      <c r="E75" s="37" t="s">
        <v>1493</v>
      </c>
    </row>
    <row r="76" spans="1:5" ht="369.75">
      <c r="A76" t="s">
        <v>56</v>
      </c>
      <c r="E76" s="35" t="s">
        <v>980</v>
      </c>
    </row>
    <row r="77" spans="1:16" ht="12.75">
      <c r="A77" s="25" t="s">
        <v>46</v>
      </c>
      <c s="29" t="s">
        <v>166</v>
      </c>
      <c s="29" t="s">
        <v>1494</v>
      </c>
      <c s="25" t="s">
        <v>48</v>
      </c>
      <c s="30" t="s">
        <v>1495</v>
      </c>
      <c s="31" t="s">
        <v>89</v>
      </c>
      <c s="32">
        <v>211.058</v>
      </c>
      <c s="33">
        <v>0</v>
      </c>
      <c s="33">
        <f>ROUND(ROUND(H77,2)*ROUND(G77,3),2)</f>
      </c>
      <c s="31" t="s">
        <v>51</v>
      </c>
      <c r="O77">
        <f>(I77*21)/100</f>
      </c>
      <c t="s">
        <v>22</v>
      </c>
    </row>
    <row r="78" spans="1:5" ht="12.75">
      <c r="A78" s="34" t="s">
        <v>52</v>
      </c>
      <c r="E78" s="35" t="s">
        <v>48</v>
      </c>
    </row>
    <row r="79" spans="1:5" ht="12.75">
      <c r="A79" s="36" t="s">
        <v>54</v>
      </c>
      <c r="E79" s="37" t="s">
        <v>1496</v>
      </c>
    </row>
    <row r="80" spans="1:5" ht="267.75">
      <c r="A80" t="s">
        <v>56</v>
      </c>
      <c r="E80" s="35" t="s">
        <v>1497</v>
      </c>
    </row>
    <row r="81" spans="1:16" ht="12.75">
      <c r="A81" s="25" t="s">
        <v>46</v>
      </c>
      <c s="29" t="s">
        <v>171</v>
      </c>
      <c s="29" t="s">
        <v>1498</v>
      </c>
      <c s="25" t="s">
        <v>48</v>
      </c>
      <c s="30" t="s">
        <v>1499</v>
      </c>
      <c s="31" t="s">
        <v>89</v>
      </c>
      <c s="32">
        <v>61.373</v>
      </c>
      <c s="33">
        <v>0</v>
      </c>
      <c s="33">
        <f>ROUND(ROUND(H81,2)*ROUND(G81,3),2)</f>
      </c>
      <c s="31" t="s">
        <v>51</v>
      </c>
      <c r="O81">
        <f>(I81*21)/100</f>
      </c>
      <c t="s">
        <v>22</v>
      </c>
    </row>
    <row r="82" spans="1:5" ht="12.75">
      <c r="A82" s="34" t="s">
        <v>52</v>
      </c>
      <c r="E82" s="35" t="s">
        <v>48</v>
      </c>
    </row>
    <row r="83" spans="1:5" ht="12.75">
      <c r="A83" s="36" t="s">
        <v>54</v>
      </c>
      <c r="E83" s="37" t="s">
        <v>1500</v>
      </c>
    </row>
    <row r="84" spans="1:5" ht="255">
      <c r="A84" t="s">
        <v>56</v>
      </c>
      <c r="E84" s="35" t="s">
        <v>1501</v>
      </c>
    </row>
    <row r="85" spans="1:16" ht="12.75">
      <c r="A85" s="25" t="s">
        <v>46</v>
      </c>
      <c s="29" t="s">
        <v>174</v>
      </c>
      <c s="29" t="s">
        <v>1502</v>
      </c>
      <c s="25" t="s">
        <v>48</v>
      </c>
      <c s="30" t="s">
        <v>1503</v>
      </c>
      <c s="31" t="s">
        <v>60</v>
      </c>
      <c s="32">
        <v>4</v>
      </c>
      <c s="33">
        <v>0</v>
      </c>
      <c s="33">
        <f>ROUND(ROUND(H85,2)*ROUND(G85,3),2)</f>
      </c>
      <c s="31" t="s">
        <v>51</v>
      </c>
      <c r="O85">
        <f>(I85*21)/100</f>
      </c>
      <c t="s">
        <v>22</v>
      </c>
    </row>
    <row r="86" spans="1:5" ht="12.75">
      <c r="A86" s="34" t="s">
        <v>52</v>
      </c>
      <c r="E86" s="35" t="s">
        <v>1504</v>
      </c>
    </row>
    <row r="87" spans="1:5" ht="12.75">
      <c r="A87" s="36" t="s">
        <v>54</v>
      </c>
      <c r="E87" s="37" t="s">
        <v>1505</v>
      </c>
    </row>
    <row r="88" spans="1:5" ht="229.5">
      <c r="A88" t="s">
        <v>56</v>
      </c>
      <c r="E88" s="35" t="s">
        <v>1506</v>
      </c>
    </row>
    <row r="89" spans="1:16" ht="12.75">
      <c r="A89" s="25" t="s">
        <v>46</v>
      </c>
      <c s="29" t="s">
        <v>177</v>
      </c>
      <c s="29" t="s">
        <v>1507</v>
      </c>
      <c s="25" t="s">
        <v>48</v>
      </c>
      <c s="30" t="s">
        <v>1508</v>
      </c>
      <c s="31" t="s">
        <v>60</v>
      </c>
      <c s="32">
        <v>8</v>
      </c>
      <c s="33">
        <v>0</v>
      </c>
      <c s="33">
        <f>ROUND(ROUND(H89,2)*ROUND(G89,3),2)</f>
      </c>
      <c s="31" t="s">
        <v>51</v>
      </c>
      <c r="O89">
        <f>(I89*21)/100</f>
      </c>
      <c t="s">
        <v>22</v>
      </c>
    </row>
    <row r="90" spans="1:5" ht="12.75">
      <c r="A90" s="34" t="s">
        <v>52</v>
      </c>
      <c r="E90" s="35" t="s">
        <v>48</v>
      </c>
    </row>
    <row r="91" spans="1:5" ht="38.25">
      <c r="A91" s="36" t="s">
        <v>54</v>
      </c>
      <c r="E91" s="37" t="s">
        <v>1509</v>
      </c>
    </row>
    <row r="92" spans="1:5" ht="229.5">
      <c r="A92" t="s">
        <v>56</v>
      </c>
      <c r="E92" s="35" t="s">
        <v>1506</v>
      </c>
    </row>
    <row r="93" spans="1:16" ht="12.75">
      <c r="A93" s="25" t="s">
        <v>46</v>
      </c>
      <c s="29" t="s">
        <v>182</v>
      </c>
      <c s="29" t="s">
        <v>1510</v>
      </c>
      <c s="25" t="s">
        <v>48</v>
      </c>
      <c s="30" t="s">
        <v>1511</v>
      </c>
      <c s="31" t="s">
        <v>114</v>
      </c>
      <c s="32">
        <v>3.5</v>
      </c>
      <c s="33">
        <v>0</v>
      </c>
      <c s="33">
        <f>ROUND(ROUND(H93,2)*ROUND(G93,3),2)</f>
      </c>
      <c s="31" t="s">
        <v>51</v>
      </c>
      <c r="O93">
        <f>(I93*21)/100</f>
      </c>
      <c t="s">
        <v>22</v>
      </c>
    </row>
    <row r="94" spans="1:5" ht="12.75">
      <c r="A94" s="34" t="s">
        <v>52</v>
      </c>
      <c r="E94" s="35" t="s">
        <v>48</v>
      </c>
    </row>
    <row r="95" spans="1:5" ht="12.75">
      <c r="A95" s="36" t="s">
        <v>54</v>
      </c>
      <c r="E95" s="37" t="s">
        <v>1512</v>
      </c>
    </row>
    <row r="96" spans="1:5" ht="229.5">
      <c r="A96" t="s">
        <v>56</v>
      </c>
      <c r="E96" s="35" t="s">
        <v>1513</v>
      </c>
    </row>
    <row r="97" spans="1:16" ht="12.75">
      <c r="A97" s="25" t="s">
        <v>46</v>
      </c>
      <c s="29" t="s">
        <v>187</v>
      </c>
      <c s="29" t="s">
        <v>1163</v>
      </c>
      <c s="25" t="s">
        <v>48</v>
      </c>
      <c s="30" t="s">
        <v>1164</v>
      </c>
      <c s="31" t="s">
        <v>114</v>
      </c>
      <c s="32">
        <v>224.431</v>
      </c>
      <c s="33">
        <v>0</v>
      </c>
      <c s="33">
        <f>ROUND(ROUND(H97,2)*ROUND(G97,3),2)</f>
      </c>
      <c s="31" t="s">
        <v>51</v>
      </c>
      <c r="O97">
        <f>(I97*21)/100</f>
      </c>
      <c t="s">
        <v>22</v>
      </c>
    </row>
    <row r="98" spans="1:5" ht="12.75">
      <c r="A98" s="34" t="s">
        <v>52</v>
      </c>
      <c r="E98" s="35" t="s">
        <v>1514</v>
      </c>
    </row>
    <row r="99" spans="1:5" ht="25.5">
      <c r="A99" s="36" t="s">
        <v>54</v>
      </c>
      <c r="E99" s="37" t="s">
        <v>1515</v>
      </c>
    </row>
    <row r="100" spans="1:5" ht="369.75">
      <c r="A100" t="s">
        <v>56</v>
      </c>
      <c r="E100" s="35" t="s">
        <v>980</v>
      </c>
    </row>
    <row r="101" spans="1:16" ht="12.75">
      <c r="A101" s="25" t="s">
        <v>46</v>
      </c>
      <c s="29" t="s">
        <v>192</v>
      </c>
      <c s="29" t="s">
        <v>1516</v>
      </c>
      <c s="25" t="s">
        <v>48</v>
      </c>
      <c s="30" t="s">
        <v>1517</v>
      </c>
      <c s="31" t="s">
        <v>114</v>
      </c>
      <c s="32">
        <v>1.88</v>
      </c>
      <c s="33">
        <v>0</v>
      </c>
      <c s="33">
        <f>ROUND(ROUND(H101,2)*ROUND(G101,3),2)</f>
      </c>
      <c s="31" t="s">
        <v>51</v>
      </c>
      <c r="O101">
        <f>(I101*21)/100</f>
      </c>
      <c t="s">
        <v>22</v>
      </c>
    </row>
    <row r="102" spans="1:5" ht="12.75">
      <c r="A102" s="34" t="s">
        <v>52</v>
      </c>
      <c r="E102" s="35" t="s">
        <v>1518</v>
      </c>
    </row>
    <row r="103" spans="1:5" ht="12.75">
      <c r="A103" s="36" t="s">
        <v>54</v>
      </c>
      <c r="E103" s="37" t="s">
        <v>1519</v>
      </c>
    </row>
    <row r="104" spans="1:5" ht="38.25">
      <c r="A104" t="s">
        <v>56</v>
      </c>
      <c r="E104" s="35" t="s">
        <v>1520</v>
      </c>
    </row>
    <row r="105" spans="1:16" ht="12.75">
      <c r="A105" s="25" t="s">
        <v>46</v>
      </c>
      <c s="29" t="s">
        <v>196</v>
      </c>
      <c s="29" t="s">
        <v>1521</v>
      </c>
      <c s="25" t="s">
        <v>48</v>
      </c>
      <c s="30" t="s">
        <v>1522</v>
      </c>
      <c s="31" t="s">
        <v>114</v>
      </c>
      <c s="32">
        <v>100.5</v>
      </c>
      <c s="33">
        <v>0</v>
      </c>
      <c s="33">
        <f>ROUND(ROUND(H105,2)*ROUND(G105,3),2)</f>
      </c>
      <c s="31" t="s">
        <v>51</v>
      </c>
      <c r="O105">
        <f>(I105*21)/100</f>
      </c>
      <c t="s">
        <v>22</v>
      </c>
    </row>
    <row r="106" spans="1:5" ht="12.75">
      <c r="A106" s="34" t="s">
        <v>52</v>
      </c>
      <c r="E106" s="35" t="s">
        <v>48</v>
      </c>
    </row>
    <row r="107" spans="1:5" ht="12.75">
      <c r="A107" s="36" t="s">
        <v>54</v>
      </c>
      <c r="E107" s="37" t="s">
        <v>1523</v>
      </c>
    </row>
    <row r="108" spans="1:5" ht="38.25">
      <c r="A108" t="s">
        <v>56</v>
      </c>
      <c r="E108" s="35" t="s">
        <v>508</v>
      </c>
    </row>
    <row r="109" spans="1:16" ht="12.75">
      <c r="A109" s="25" t="s">
        <v>46</v>
      </c>
      <c s="29" t="s">
        <v>284</v>
      </c>
      <c s="29" t="s">
        <v>1524</v>
      </c>
      <c s="25" t="s">
        <v>48</v>
      </c>
      <c s="30" t="s">
        <v>1525</v>
      </c>
      <c s="31" t="s">
        <v>114</v>
      </c>
      <c s="32">
        <v>117</v>
      </c>
      <c s="33">
        <v>0</v>
      </c>
      <c s="33">
        <f>ROUND(ROUND(H109,2)*ROUND(G109,3),2)</f>
      </c>
      <c s="31" t="s">
        <v>51</v>
      </c>
      <c r="O109">
        <f>(I109*21)/100</f>
      </c>
      <c t="s">
        <v>22</v>
      </c>
    </row>
    <row r="110" spans="1:5" ht="12.75">
      <c r="A110" s="34" t="s">
        <v>52</v>
      </c>
      <c r="E110" s="35" t="s">
        <v>48</v>
      </c>
    </row>
    <row r="111" spans="1:5" ht="12.75">
      <c r="A111" s="36" t="s">
        <v>54</v>
      </c>
      <c r="E111" s="37" t="s">
        <v>1526</v>
      </c>
    </row>
    <row r="112" spans="1:5" ht="293.25">
      <c r="A112" t="s">
        <v>56</v>
      </c>
      <c r="E112" s="35" t="s">
        <v>1527</v>
      </c>
    </row>
    <row r="113" spans="1:16" ht="12.75">
      <c r="A113" s="25" t="s">
        <v>46</v>
      </c>
      <c s="29" t="s">
        <v>289</v>
      </c>
      <c s="29" t="s">
        <v>1528</v>
      </c>
      <c s="25" t="s">
        <v>48</v>
      </c>
      <c s="30" t="s">
        <v>1529</v>
      </c>
      <c s="31" t="s">
        <v>114</v>
      </c>
      <c s="32">
        <v>4.396</v>
      </c>
      <c s="33">
        <v>0</v>
      </c>
      <c s="33">
        <f>ROUND(ROUND(H113,2)*ROUND(G113,3),2)</f>
      </c>
      <c s="31" t="s">
        <v>51</v>
      </c>
      <c r="O113">
        <f>(I113*21)/100</f>
      </c>
      <c t="s">
        <v>22</v>
      </c>
    </row>
    <row r="114" spans="1:5" ht="12.75">
      <c r="A114" s="34" t="s">
        <v>52</v>
      </c>
      <c r="E114" s="35" t="s">
        <v>48</v>
      </c>
    </row>
    <row r="115" spans="1:5" ht="12.75">
      <c r="A115" s="36" t="s">
        <v>54</v>
      </c>
      <c r="E115" s="37" t="s">
        <v>1530</v>
      </c>
    </row>
    <row r="116" spans="1:5" ht="51">
      <c r="A116" t="s">
        <v>56</v>
      </c>
      <c r="E116" s="35" t="s">
        <v>1531</v>
      </c>
    </row>
    <row r="117" spans="1:16" ht="12.75">
      <c r="A117" s="25" t="s">
        <v>46</v>
      </c>
      <c s="29" t="s">
        <v>294</v>
      </c>
      <c s="29" t="s">
        <v>317</v>
      </c>
      <c s="25" t="s">
        <v>48</v>
      </c>
      <c s="30" t="s">
        <v>318</v>
      </c>
      <c s="31" t="s">
        <v>114</v>
      </c>
      <c s="32">
        <v>353.64</v>
      </c>
      <c s="33">
        <v>0</v>
      </c>
      <c s="33">
        <f>ROUND(ROUND(H117,2)*ROUND(G117,3),2)</f>
      </c>
      <c s="31" t="s">
        <v>51</v>
      </c>
      <c r="O117">
        <f>(I117*21)/100</f>
      </c>
      <c t="s">
        <v>22</v>
      </c>
    </row>
    <row r="118" spans="1:5" ht="12.75">
      <c r="A118" s="34" t="s">
        <v>52</v>
      </c>
      <c r="E118" s="35" t="s">
        <v>1532</v>
      </c>
    </row>
    <row r="119" spans="1:5" ht="12.75">
      <c r="A119" s="36" t="s">
        <v>54</v>
      </c>
      <c r="E119" s="37" t="s">
        <v>1533</v>
      </c>
    </row>
    <row r="120" spans="1:5" ht="102">
      <c r="A120" t="s">
        <v>56</v>
      </c>
      <c r="E120" s="35" t="s">
        <v>320</v>
      </c>
    </row>
    <row r="121" spans="1:16" ht="12.75">
      <c r="A121" s="25" t="s">
        <v>46</v>
      </c>
      <c s="29" t="s">
        <v>300</v>
      </c>
      <c s="29" t="s">
        <v>1534</v>
      </c>
      <c s="25" t="s">
        <v>48</v>
      </c>
      <c s="30" t="s">
        <v>1535</v>
      </c>
      <c s="31" t="s">
        <v>114</v>
      </c>
      <c s="32">
        <v>7.439</v>
      </c>
      <c s="33">
        <v>0</v>
      </c>
      <c s="33">
        <f>ROUND(ROUND(H121,2)*ROUND(G121,3),2)</f>
      </c>
      <c s="31" t="s">
        <v>51</v>
      </c>
      <c r="O121">
        <f>(I121*21)/100</f>
      </c>
      <c t="s">
        <v>22</v>
      </c>
    </row>
    <row r="122" spans="1:5" ht="12.75">
      <c r="A122" s="34" t="s">
        <v>52</v>
      </c>
      <c r="E122" s="35" t="s">
        <v>48</v>
      </c>
    </row>
    <row r="123" spans="1:5" ht="12.75">
      <c r="A123" s="36" t="s">
        <v>54</v>
      </c>
      <c r="E123" s="37" t="s">
        <v>1536</v>
      </c>
    </row>
    <row r="124" spans="1:5" ht="51">
      <c r="A124" t="s">
        <v>56</v>
      </c>
      <c r="E124" s="35" t="s">
        <v>1537</v>
      </c>
    </row>
    <row r="125" spans="1:18" ht="12.75" customHeight="1">
      <c r="A125" s="6" t="s">
        <v>44</v>
      </c>
      <c s="6"/>
      <c s="40" t="s">
        <v>34</v>
      </c>
      <c s="6"/>
      <c s="27" t="s">
        <v>321</v>
      </c>
      <c s="6"/>
      <c s="6"/>
      <c s="6"/>
      <c s="41">
        <f>0+Q125</f>
      </c>
      <c s="6"/>
      <c r="O125">
        <f>0+R125</f>
      </c>
      <c r="Q125">
        <f>0+I126+I130+I134</f>
      </c>
      <c>
        <f>0+O126+O130+O134</f>
      </c>
    </row>
    <row r="126" spans="1:16" ht="12.75">
      <c r="A126" s="25" t="s">
        <v>46</v>
      </c>
      <c s="29" t="s">
        <v>304</v>
      </c>
      <c s="29" t="s">
        <v>357</v>
      </c>
      <c s="25" t="s">
        <v>211</v>
      </c>
      <c s="30" t="s">
        <v>358</v>
      </c>
      <c s="31" t="s">
        <v>114</v>
      </c>
      <c s="32">
        <v>38.19</v>
      </c>
      <c s="33">
        <v>0</v>
      </c>
      <c s="33">
        <f>ROUND(ROUND(H126,2)*ROUND(G126,3),2)</f>
      </c>
      <c s="31" t="s">
        <v>51</v>
      </c>
      <c r="O126">
        <f>(I126*21)/100</f>
      </c>
      <c t="s">
        <v>22</v>
      </c>
    </row>
    <row r="127" spans="1:5" ht="38.25">
      <c r="A127" s="34" t="s">
        <v>52</v>
      </c>
      <c r="E127" s="35" t="s">
        <v>359</v>
      </c>
    </row>
    <row r="128" spans="1:5" ht="25.5">
      <c r="A128" s="36" t="s">
        <v>54</v>
      </c>
      <c r="E128" s="37" t="s">
        <v>1538</v>
      </c>
    </row>
    <row r="129" spans="1:5" ht="165.75">
      <c r="A129" t="s">
        <v>56</v>
      </c>
      <c r="E129" s="35" t="s">
        <v>361</v>
      </c>
    </row>
    <row r="130" spans="1:16" ht="12.75">
      <c r="A130" s="25" t="s">
        <v>46</v>
      </c>
      <c s="29" t="s">
        <v>310</v>
      </c>
      <c s="29" t="s">
        <v>363</v>
      </c>
      <c s="25" t="s">
        <v>211</v>
      </c>
      <c s="30" t="s">
        <v>364</v>
      </c>
      <c s="31" t="s">
        <v>114</v>
      </c>
      <c s="32">
        <v>47.738</v>
      </c>
      <c s="33">
        <v>0</v>
      </c>
      <c s="33">
        <f>ROUND(ROUND(H130,2)*ROUND(G130,3),2)</f>
      </c>
      <c s="31" t="s">
        <v>51</v>
      </c>
      <c r="O130">
        <f>(I130*21)/100</f>
      </c>
      <c t="s">
        <v>22</v>
      </c>
    </row>
    <row r="131" spans="1:5" ht="38.25">
      <c r="A131" s="34" t="s">
        <v>52</v>
      </c>
      <c r="E131" s="35" t="s">
        <v>359</v>
      </c>
    </row>
    <row r="132" spans="1:5" ht="25.5">
      <c r="A132" s="36" t="s">
        <v>54</v>
      </c>
      <c r="E132" s="37" t="s">
        <v>1539</v>
      </c>
    </row>
    <row r="133" spans="1:5" ht="165.75">
      <c r="A133" t="s">
        <v>56</v>
      </c>
      <c r="E133" s="35" t="s">
        <v>361</v>
      </c>
    </row>
    <row r="134" spans="1:16" ht="12.75">
      <c r="A134" s="25" t="s">
        <v>46</v>
      </c>
      <c s="29" t="s">
        <v>316</v>
      </c>
      <c s="29" t="s">
        <v>1540</v>
      </c>
      <c s="25" t="s">
        <v>312</v>
      </c>
      <c s="30" t="s">
        <v>1541</v>
      </c>
      <c s="31" t="s">
        <v>114</v>
      </c>
      <c s="32">
        <v>36.6</v>
      </c>
      <c s="33">
        <v>0</v>
      </c>
      <c s="33">
        <f>ROUND(ROUND(H134,2)*ROUND(G134,3),2)</f>
      </c>
      <c s="31" t="s">
        <v>51</v>
      </c>
      <c r="O134">
        <f>(I134*21)/100</f>
      </c>
      <c t="s">
        <v>22</v>
      </c>
    </row>
    <row r="135" spans="1:5" ht="38.25">
      <c r="A135" s="34" t="s">
        <v>52</v>
      </c>
      <c r="E135" s="35" t="s">
        <v>359</v>
      </c>
    </row>
    <row r="136" spans="1:5" ht="25.5">
      <c r="A136" s="36" t="s">
        <v>54</v>
      </c>
      <c r="E136" s="37" t="s">
        <v>1542</v>
      </c>
    </row>
    <row r="137" spans="1:5" ht="165.75">
      <c r="A137" t="s">
        <v>56</v>
      </c>
      <c r="E137" s="35" t="s">
        <v>361</v>
      </c>
    </row>
    <row r="138" spans="1:18" ht="12.75" customHeight="1">
      <c r="A138" s="6" t="s">
        <v>44</v>
      </c>
      <c s="6"/>
      <c s="40" t="s">
        <v>77</v>
      </c>
      <c s="6"/>
      <c s="27" t="s">
        <v>996</v>
      </c>
      <c s="6"/>
      <c s="6"/>
      <c s="6"/>
      <c s="41">
        <f>0+Q138</f>
      </c>
      <c s="6"/>
      <c r="O138">
        <f>0+R138</f>
      </c>
      <c r="Q138">
        <f>0+I139+I143+I147+I151+I155+I159+I163</f>
      </c>
      <c>
        <f>0+O139+O143+O147+O151+O155+O159+O163</f>
      </c>
    </row>
    <row r="139" spans="1:16" ht="12.75">
      <c r="A139" s="25" t="s">
        <v>46</v>
      </c>
      <c s="29" t="s">
        <v>322</v>
      </c>
      <c s="29" t="s">
        <v>1543</v>
      </c>
      <c s="25" t="s">
        <v>48</v>
      </c>
      <c s="30" t="s">
        <v>1544</v>
      </c>
      <c s="31" t="s">
        <v>50</v>
      </c>
      <c s="32">
        <v>151.388</v>
      </c>
      <c s="33">
        <v>0</v>
      </c>
      <c s="33">
        <f>ROUND(ROUND(H139,2)*ROUND(G139,3),2)</f>
      </c>
      <c s="31" t="s">
        <v>51</v>
      </c>
      <c r="O139">
        <f>(I139*21)/100</f>
      </c>
      <c t="s">
        <v>22</v>
      </c>
    </row>
    <row r="140" spans="1:5" ht="12.75">
      <c r="A140" s="34" t="s">
        <v>52</v>
      </c>
      <c r="E140" s="35" t="s">
        <v>48</v>
      </c>
    </row>
    <row r="141" spans="1:5" ht="12.75">
      <c r="A141" s="36" t="s">
        <v>54</v>
      </c>
      <c r="E141" s="37" t="s">
        <v>1545</v>
      </c>
    </row>
    <row r="142" spans="1:5" ht="191.25">
      <c r="A142" t="s">
        <v>56</v>
      </c>
      <c r="E142" s="35" t="s">
        <v>1546</v>
      </c>
    </row>
    <row r="143" spans="1:16" ht="12.75">
      <c r="A143" s="25" t="s">
        <v>46</v>
      </c>
      <c s="29" t="s">
        <v>327</v>
      </c>
      <c s="29" t="s">
        <v>1547</v>
      </c>
      <c s="25" t="s">
        <v>48</v>
      </c>
      <c s="30" t="s">
        <v>1548</v>
      </c>
      <c s="31" t="s">
        <v>50</v>
      </c>
      <c s="32">
        <v>76.3</v>
      </c>
      <c s="33">
        <v>0</v>
      </c>
      <c s="33">
        <f>ROUND(ROUND(H143,2)*ROUND(G143,3),2)</f>
      </c>
      <c s="31" t="s">
        <v>51</v>
      </c>
      <c r="O143">
        <f>(I143*21)/100</f>
      </c>
      <c t="s">
        <v>22</v>
      </c>
    </row>
    <row r="144" spans="1:5" ht="12.75">
      <c r="A144" s="34" t="s">
        <v>52</v>
      </c>
      <c r="E144" s="35" t="s">
        <v>48</v>
      </c>
    </row>
    <row r="145" spans="1:5" ht="12.75">
      <c r="A145" s="36" t="s">
        <v>54</v>
      </c>
      <c r="E145" s="37" t="s">
        <v>1549</v>
      </c>
    </row>
    <row r="146" spans="1:5" ht="191.25">
      <c r="A146" t="s">
        <v>56</v>
      </c>
      <c r="E146" s="35" t="s">
        <v>1546</v>
      </c>
    </row>
    <row r="147" spans="1:16" ht="12.75">
      <c r="A147" s="25" t="s">
        <v>46</v>
      </c>
      <c s="29" t="s">
        <v>331</v>
      </c>
      <c s="29" t="s">
        <v>1550</v>
      </c>
      <c s="25" t="s">
        <v>48</v>
      </c>
      <c s="30" t="s">
        <v>1551</v>
      </c>
      <c s="31" t="s">
        <v>50</v>
      </c>
      <c s="32">
        <v>318.25</v>
      </c>
      <c s="33">
        <v>0</v>
      </c>
      <c s="33">
        <f>ROUND(ROUND(H147,2)*ROUND(G147,3),2)</f>
      </c>
      <c s="31" t="s">
        <v>51</v>
      </c>
      <c r="O147">
        <f>(I147*21)/100</f>
      </c>
      <c t="s">
        <v>22</v>
      </c>
    </row>
    <row r="148" spans="1:5" ht="12.75">
      <c r="A148" s="34" t="s">
        <v>52</v>
      </c>
      <c r="E148" s="35" t="s">
        <v>48</v>
      </c>
    </row>
    <row r="149" spans="1:5" ht="12.75">
      <c r="A149" s="36" t="s">
        <v>54</v>
      </c>
      <c r="E149" s="37" t="s">
        <v>1552</v>
      </c>
    </row>
    <row r="150" spans="1:5" ht="204">
      <c r="A150" t="s">
        <v>56</v>
      </c>
      <c r="E150" s="35" t="s">
        <v>1553</v>
      </c>
    </row>
    <row r="151" spans="1:16" ht="25.5">
      <c r="A151" s="25" t="s">
        <v>46</v>
      </c>
      <c s="29" t="s">
        <v>336</v>
      </c>
      <c s="29" t="s">
        <v>1554</v>
      </c>
      <c s="25" t="s">
        <v>48</v>
      </c>
      <c s="30" t="s">
        <v>1555</v>
      </c>
      <c s="31" t="s">
        <v>50</v>
      </c>
      <c s="32">
        <v>1212.5</v>
      </c>
      <c s="33">
        <v>0</v>
      </c>
      <c s="33">
        <f>ROUND(ROUND(H151,2)*ROUND(G151,3),2)</f>
      </c>
      <c s="31" t="s">
        <v>51</v>
      </c>
      <c r="O151">
        <f>(I151*21)/100</f>
      </c>
      <c t="s">
        <v>22</v>
      </c>
    </row>
    <row r="152" spans="1:5" ht="12.75">
      <c r="A152" s="34" t="s">
        <v>52</v>
      </c>
      <c r="E152" s="35" t="s">
        <v>48</v>
      </c>
    </row>
    <row r="153" spans="1:5" ht="12.75">
      <c r="A153" s="36" t="s">
        <v>54</v>
      </c>
      <c r="E153" s="37" t="s">
        <v>1556</v>
      </c>
    </row>
    <row r="154" spans="1:5" ht="204">
      <c r="A154" t="s">
        <v>56</v>
      </c>
      <c r="E154" s="35" t="s">
        <v>1557</v>
      </c>
    </row>
    <row r="155" spans="1:16" ht="12.75">
      <c r="A155" s="25" t="s">
        <v>46</v>
      </c>
      <c s="29" t="s">
        <v>340</v>
      </c>
      <c s="29" t="s">
        <v>1558</v>
      </c>
      <c s="25" t="s">
        <v>48</v>
      </c>
      <c s="30" t="s">
        <v>1559</v>
      </c>
      <c s="31" t="s">
        <v>50</v>
      </c>
      <c s="32">
        <v>170.948</v>
      </c>
      <c s="33">
        <v>0</v>
      </c>
      <c s="33">
        <f>ROUND(ROUND(H155,2)*ROUND(G155,3),2)</f>
      </c>
      <c s="31" t="s">
        <v>51</v>
      </c>
      <c r="O155">
        <f>(I155*21)/100</f>
      </c>
      <c t="s">
        <v>22</v>
      </c>
    </row>
    <row r="156" spans="1:5" ht="12.75">
      <c r="A156" s="34" t="s">
        <v>52</v>
      </c>
      <c r="E156" s="35" t="s">
        <v>48</v>
      </c>
    </row>
    <row r="157" spans="1:5" ht="12.75">
      <c r="A157" s="36" t="s">
        <v>54</v>
      </c>
      <c r="E157" s="37" t="s">
        <v>1560</v>
      </c>
    </row>
    <row r="158" spans="1:5" ht="38.25">
      <c r="A158" t="s">
        <v>56</v>
      </c>
      <c r="E158" s="35" t="s">
        <v>1561</v>
      </c>
    </row>
    <row r="159" spans="1:16" ht="12.75">
      <c r="A159" s="25" t="s">
        <v>46</v>
      </c>
      <c s="29" t="s">
        <v>346</v>
      </c>
      <c s="29" t="s">
        <v>1562</v>
      </c>
      <c s="25" t="s">
        <v>48</v>
      </c>
      <c s="30" t="s">
        <v>1563</v>
      </c>
      <c s="31" t="s">
        <v>50</v>
      </c>
      <c s="32">
        <v>1720.312</v>
      </c>
      <c s="33">
        <v>0</v>
      </c>
      <c s="33">
        <f>ROUND(ROUND(H159,2)*ROUND(G159,3),2)</f>
      </c>
      <c s="31" t="s">
        <v>51</v>
      </c>
      <c r="O159">
        <f>(I159*21)/100</f>
      </c>
      <c t="s">
        <v>22</v>
      </c>
    </row>
    <row r="160" spans="1:5" ht="12.75">
      <c r="A160" s="34" t="s">
        <v>52</v>
      </c>
      <c r="E160" s="35" t="s">
        <v>1564</v>
      </c>
    </row>
    <row r="161" spans="1:5" ht="25.5">
      <c r="A161" s="36" t="s">
        <v>54</v>
      </c>
      <c r="E161" s="37" t="s">
        <v>1565</v>
      </c>
    </row>
    <row r="162" spans="1:5" ht="51">
      <c r="A162" t="s">
        <v>56</v>
      </c>
      <c r="E162" s="35" t="s">
        <v>1566</v>
      </c>
    </row>
    <row r="163" spans="1:16" ht="12.75">
      <c r="A163" s="25" t="s">
        <v>46</v>
      </c>
      <c s="29" t="s">
        <v>351</v>
      </c>
      <c s="29" t="s">
        <v>1567</v>
      </c>
      <c s="25" t="s">
        <v>48</v>
      </c>
      <c s="30" t="s">
        <v>1568</v>
      </c>
      <c s="31" t="s">
        <v>50</v>
      </c>
      <c s="32">
        <v>611.04</v>
      </c>
      <c s="33">
        <v>0</v>
      </c>
      <c s="33">
        <f>ROUND(ROUND(H163,2)*ROUND(G163,3),2)</f>
      </c>
      <c s="31" t="s">
        <v>51</v>
      </c>
      <c r="O163">
        <f>(I163*21)/100</f>
      </c>
      <c t="s">
        <v>22</v>
      </c>
    </row>
    <row r="164" spans="1:5" ht="12.75">
      <c r="A164" s="34" t="s">
        <v>52</v>
      </c>
      <c r="E164" s="35" t="s">
        <v>1569</v>
      </c>
    </row>
    <row r="165" spans="1:5" ht="12.75">
      <c r="A165" s="36" t="s">
        <v>54</v>
      </c>
      <c r="E165" s="37" t="s">
        <v>1570</v>
      </c>
    </row>
    <row r="166" spans="1:5" ht="51">
      <c r="A166" t="s">
        <v>56</v>
      </c>
      <c r="E166" s="35" t="s">
        <v>1566</v>
      </c>
    </row>
    <row r="167" spans="1:18" ht="12.75" customHeight="1">
      <c r="A167" s="6" t="s">
        <v>44</v>
      </c>
      <c s="6"/>
      <c s="40" t="s">
        <v>118</v>
      </c>
      <c s="6"/>
      <c s="27" t="s">
        <v>544</v>
      </c>
      <c s="6"/>
      <c s="6"/>
      <c s="6"/>
      <c s="41">
        <f>0+Q167</f>
      </c>
      <c s="6"/>
      <c r="O167">
        <f>0+R167</f>
      </c>
      <c r="Q167">
        <f>0+I168+I172</f>
      </c>
      <c>
        <f>0+O168+O172</f>
      </c>
    </row>
    <row r="168" spans="1:16" ht="12.75">
      <c r="A168" s="25" t="s">
        <v>46</v>
      </c>
      <c s="29" t="s">
        <v>356</v>
      </c>
      <c s="29" t="s">
        <v>1571</v>
      </c>
      <c s="25" t="s">
        <v>48</v>
      </c>
      <c s="30" t="s">
        <v>1572</v>
      </c>
      <c s="31" t="s">
        <v>158</v>
      </c>
      <c s="32">
        <v>4</v>
      </c>
      <c s="33">
        <v>0</v>
      </c>
      <c s="33">
        <f>ROUND(ROUND(H168,2)*ROUND(G168,3),2)</f>
      </c>
      <c s="31" t="s">
        <v>51</v>
      </c>
      <c r="O168">
        <f>(I168*21)/100</f>
      </c>
      <c t="s">
        <v>22</v>
      </c>
    </row>
    <row r="169" spans="1:5" ht="12.75">
      <c r="A169" s="34" t="s">
        <v>52</v>
      </c>
      <c r="E169" s="35" t="s">
        <v>1573</v>
      </c>
    </row>
    <row r="170" spans="1:5" ht="12.75">
      <c r="A170" s="36" t="s">
        <v>54</v>
      </c>
      <c r="E170" s="37" t="s">
        <v>434</v>
      </c>
    </row>
    <row r="171" spans="1:5" ht="255">
      <c r="A171" t="s">
        <v>56</v>
      </c>
      <c r="E171" s="35" t="s">
        <v>549</v>
      </c>
    </row>
    <row r="172" spans="1:16" ht="12.75">
      <c r="A172" s="25" t="s">
        <v>46</v>
      </c>
      <c s="29" t="s">
        <v>362</v>
      </c>
      <c s="29" t="s">
        <v>1292</v>
      </c>
      <c s="25" t="s">
        <v>211</v>
      </c>
      <c s="30" t="s">
        <v>1293</v>
      </c>
      <c s="31" t="s">
        <v>158</v>
      </c>
      <c s="32">
        <v>512</v>
      </c>
      <c s="33">
        <v>0</v>
      </c>
      <c s="33">
        <f>ROUND(ROUND(H172,2)*ROUND(G172,3),2)</f>
      </c>
      <c s="31" t="s">
        <v>51</v>
      </c>
      <c r="O172">
        <f>(I172*21)/100</f>
      </c>
      <c t="s">
        <v>22</v>
      </c>
    </row>
    <row r="173" spans="1:5" ht="12.75">
      <c r="A173" s="34" t="s">
        <v>52</v>
      </c>
      <c r="E173" s="35" t="s">
        <v>48</v>
      </c>
    </row>
    <row r="174" spans="1:5" ht="12.75">
      <c r="A174" s="36" t="s">
        <v>54</v>
      </c>
      <c r="E174" s="37" t="s">
        <v>1574</v>
      </c>
    </row>
    <row r="175" spans="1:5" ht="255">
      <c r="A175" t="s">
        <v>56</v>
      </c>
      <c r="E175" s="35" t="s">
        <v>1575</v>
      </c>
    </row>
    <row r="176" spans="1:18" ht="12.75" customHeight="1">
      <c r="A176" s="6" t="s">
        <v>44</v>
      </c>
      <c s="6"/>
      <c s="40" t="s">
        <v>39</v>
      </c>
      <c s="6"/>
      <c s="27" t="s">
        <v>154</v>
      </c>
      <c s="6"/>
      <c s="6"/>
      <c s="6"/>
      <c s="41">
        <f>0+Q176</f>
      </c>
      <c s="6"/>
      <c r="O176">
        <f>0+R176</f>
      </c>
      <c r="Q176">
        <f>0+I177+I181+I185+I189+I193+I197+I201+I205+I209+I213+I217+I221+I225+I229</f>
      </c>
      <c>
        <f>0+O177+O181+O185+O189+O193+O197+O201+O205+O209+O213+O217+O221+O225+O229</f>
      </c>
    </row>
    <row r="177" spans="1:16" ht="12.75">
      <c r="A177" s="25" t="s">
        <v>46</v>
      </c>
      <c s="29" t="s">
        <v>366</v>
      </c>
      <c s="29" t="s">
        <v>1576</v>
      </c>
      <c s="25" t="s">
        <v>48</v>
      </c>
      <c s="30" t="s">
        <v>1577</v>
      </c>
      <c s="31" t="s">
        <v>158</v>
      </c>
      <c s="32">
        <v>254.6</v>
      </c>
      <c s="33">
        <v>0</v>
      </c>
      <c s="33">
        <f>ROUND(ROUND(H177,2)*ROUND(G177,3),2)</f>
      </c>
      <c s="31" t="s">
        <v>51</v>
      </c>
      <c r="O177">
        <f>(I177*21)/100</f>
      </c>
      <c t="s">
        <v>22</v>
      </c>
    </row>
    <row r="178" spans="1:5" ht="12.75">
      <c r="A178" s="34" t="s">
        <v>52</v>
      </c>
      <c r="E178" s="35" t="s">
        <v>48</v>
      </c>
    </row>
    <row r="179" spans="1:5" ht="12.75">
      <c r="A179" s="36" t="s">
        <v>54</v>
      </c>
      <c r="E179" s="37" t="s">
        <v>1578</v>
      </c>
    </row>
    <row r="180" spans="1:5" ht="63.75">
      <c r="A180" t="s">
        <v>56</v>
      </c>
      <c r="E180" s="35" t="s">
        <v>1579</v>
      </c>
    </row>
    <row r="181" spans="1:16" ht="25.5">
      <c r="A181" s="25" t="s">
        <v>46</v>
      </c>
      <c s="29" t="s">
        <v>370</v>
      </c>
      <c s="29" t="s">
        <v>1580</v>
      </c>
      <c s="25" t="s">
        <v>48</v>
      </c>
      <c s="30" t="s">
        <v>1581</v>
      </c>
      <c s="31" t="s">
        <v>158</v>
      </c>
      <c s="32">
        <v>256</v>
      </c>
      <c s="33">
        <v>0</v>
      </c>
      <c s="33">
        <f>ROUND(ROUND(H181,2)*ROUND(G181,3),2)</f>
      </c>
      <c s="31" t="s">
        <v>51</v>
      </c>
      <c r="O181">
        <f>(I181*21)/100</f>
      </c>
      <c t="s">
        <v>22</v>
      </c>
    </row>
    <row r="182" spans="1:5" ht="12.75">
      <c r="A182" s="34" t="s">
        <v>52</v>
      </c>
      <c r="E182" s="35" t="s">
        <v>48</v>
      </c>
    </row>
    <row r="183" spans="1:5" ht="12.75">
      <c r="A183" s="36" t="s">
        <v>54</v>
      </c>
      <c r="E183" s="37" t="s">
        <v>1582</v>
      </c>
    </row>
    <row r="184" spans="1:5" ht="114.75">
      <c r="A184" t="s">
        <v>56</v>
      </c>
      <c r="E184" s="35" t="s">
        <v>1583</v>
      </c>
    </row>
    <row r="185" spans="1:16" ht="12.75">
      <c r="A185" s="25" t="s">
        <v>46</v>
      </c>
      <c s="29" t="s">
        <v>375</v>
      </c>
      <c s="29" t="s">
        <v>1584</v>
      </c>
      <c s="25" t="s">
        <v>48</v>
      </c>
      <c s="30" t="s">
        <v>1585</v>
      </c>
      <c s="31" t="s">
        <v>60</v>
      </c>
      <c s="32">
        <v>2</v>
      </c>
      <c s="33">
        <v>0</v>
      </c>
      <c s="33">
        <f>ROUND(ROUND(H185,2)*ROUND(G185,3),2)</f>
      </c>
      <c s="31" t="s">
        <v>51</v>
      </c>
      <c r="O185">
        <f>(I185*21)/100</f>
      </c>
      <c t="s">
        <v>22</v>
      </c>
    </row>
    <row r="186" spans="1:5" ht="12.75">
      <c r="A186" s="34" t="s">
        <v>52</v>
      </c>
      <c r="E186" s="35" t="s">
        <v>48</v>
      </c>
    </row>
    <row r="187" spans="1:5" ht="12.75">
      <c r="A187" s="36" t="s">
        <v>54</v>
      </c>
      <c r="E187" s="37" t="s">
        <v>169</v>
      </c>
    </row>
    <row r="188" spans="1:5" ht="25.5">
      <c r="A188" t="s">
        <v>56</v>
      </c>
      <c r="E188" s="35" t="s">
        <v>1586</v>
      </c>
    </row>
    <row r="189" spans="1:16" ht="12.75">
      <c r="A189" s="25" t="s">
        <v>46</v>
      </c>
      <c s="29" t="s">
        <v>380</v>
      </c>
      <c s="29" t="s">
        <v>1587</v>
      </c>
      <c s="25" t="s">
        <v>48</v>
      </c>
      <c s="30" t="s">
        <v>1588</v>
      </c>
      <c s="31" t="s">
        <v>158</v>
      </c>
      <c s="32">
        <v>269.6</v>
      </c>
      <c s="33">
        <v>0</v>
      </c>
      <c s="33">
        <f>ROUND(ROUND(H189,2)*ROUND(G189,3),2)</f>
      </c>
      <c s="31" t="s">
        <v>51</v>
      </c>
      <c r="O189">
        <f>(I189*21)/100</f>
      </c>
      <c t="s">
        <v>22</v>
      </c>
    </row>
    <row r="190" spans="1:5" ht="12.75">
      <c r="A190" s="34" t="s">
        <v>52</v>
      </c>
      <c r="E190" s="35" t="s">
        <v>48</v>
      </c>
    </row>
    <row r="191" spans="1:5" ht="12.75">
      <c r="A191" s="36" t="s">
        <v>54</v>
      </c>
      <c r="E191" s="37" t="s">
        <v>1589</v>
      </c>
    </row>
    <row r="192" spans="1:5" ht="25.5">
      <c r="A192" t="s">
        <v>56</v>
      </c>
      <c r="E192" s="35" t="s">
        <v>455</v>
      </c>
    </row>
    <row r="193" spans="1:16" ht="12.75">
      <c r="A193" s="25" t="s">
        <v>46</v>
      </c>
      <c s="29" t="s">
        <v>386</v>
      </c>
      <c s="29" t="s">
        <v>1590</v>
      </c>
      <c s="25" t="s">
        <v>48</v>
      </c>
      <c s="30" t="s">
        <v>1591</v>
      </c>
      <c s="31" t="s">
        <v>50</v>
      </c>
      <c s="32">
        <v>2.04</v>
      </c>
      <c s="33">
        <v>0</v>
      </c>
      <c s="33">
        <f>ROUND(ROUND(H193,2)*ROUND(G193,3),2)</f>
      </c>
      <c s="31" t="s">
        <v>51</v>
      </c>
      <c r="O193">
        <f>(I193*21)/100</f>
      </c>
      <c t="s">
        <v>22</v>
      </c>
    </row>
    <row r="194" spans="1:5" ht="12.75">
      <c r="A194" s="34" t="s">
        <v>52</v>
      </c>
      <c r="E194" s="35" t="s">
        <v>48</v>
      </c>
    </row>
    <row r="195" spans="1:5" ht="12.75">
      <c r="A195" s="36" t="s">
        <v>54</v>
      </c>
      <c r="E195" s="37" t="s">
        <v>1592</v>
      </c>
    </row>
    <row r="196" spans="1:5" ht="25.5">
      <c r="A196" t="s">
        <v>56</v>
      </c>
      <c r="E196" s="35" t="s">
        <v>1593</v>
      </c>
    </row>
    <row r="197" spans="1:16" ht="12.75">
      <c r="A197" s="25" t="s">
        <v>46</v>
      </c>
      <c s="29" t="s">
        <v>390</v>
      </c>
      <c s="29" t="s">
        <v>1594</v>
      </c>
      <c s="25" t="s">
        <v>48</v>
      </c>
      <c s="30" t="s">
        <v>1595</v>
      </c>
      <c s="31" t="s">
        <v>158</v>
      </c>
      <c s="32">
        <v>269.6</v>
      </c>
      <c s="33">
        <v>0</v>
      </c>
      <c s="33">
        <f>ROUND(ROUND(H197,2)*ROUND(G197,3),2)</f>
      </c>
      <c s="31" t="s">
        <v>51</v>
      </c>
      <c r="O197">
        <f>(I197*21)/100</f>
      </c>
      <c t="s">
        <v>22</v>
      </c>
    </row>
    <row r="198" spans="1:5" ht="12.75">
      <c r="A198" s="34" t="s">
        <v>52</v>
      </c>
      <c r="E198" s="35" t="s">
        <v>1596</v>
      </c>
    </row>
    <row r="199" spans="1:5" ht="12.75">
      <c r="A199" s="36" t="s">
        <v>54</v>
      </c>
      <c r="E199" s="37" t="s">
        <v>1589</v>
      </c>
    </row>
    <row r="200" spans="1:5" ht="38.25">
      <c r="A200" t="s">
        <v>56</v>
      </c>
      <c r="E200" s="35" t="s">
        <v>1597</v>
      </c>
    </row>
    <row r="201" spans="1:16" ht="12.75">
      <c r="A201" s="25" t="s">
        <v>46</v>
      </c>
      <c s="29" t="s">
        <v>394</v>
      </c>
      <c s="29" t="s">
        <v>1598</v>
      </c>
      <c s="25" t="s">
        <v>48</v>
      </c>
      <c s="30" t="s">
        <v>1599</v>
      </c>
      <c s="31" t="s">
        <v>158</v>
      </c>
      <c s="32">
        <v>90</v>
      </c>
      <c s="33">
        <v>0</v>
      </c>
      <c s="33">
        <f>ROUND(ROUND(H201,2)*ROUND(G201,3),2)</f>
      </c>
      <c s="31" t="s">
        <v>51</v>
      </c>
      <c r="O201">
        <f>(I201*21)/100</f>
      </c>
      <c t="s">
        <v>22</v>
      </c>
    </row>
    <row r="202" spans="1:5" ht="12.75">
      <c r="A202" s="34" t="s">
        <v>52</v>
      </c>
      <c r="E202" s="35" t="s">
        <v>1600</v>
      </c>
    </row>
    <row r="203" spans="1:5" ht="12.75">
      <c r="A203" s="36" t="s">
        <v>54</v>
      </c>
      <c r="E203" s="37" t="s">
        <v>1601</v>
      </c>
    </row>
    <row r="204" spans="1:5" ht="38.25">
      <c r="A204" t="s">
        <v>56</v>
      </c>
      <c r="E204" s="35" t="s">
        <v>1597</v>
      </c>
    </row>
    <row r="205" spans="1:16" ht="12.75">
      <c r="A205" s="25" t="s">
        <v>46</v>
      </c>
      <c s="29" t="s">
        <v>399</v>
      </c>
      <c s="29" t="s">
        <v>1602</v>
      </c>
      <c s="25" t="s">
        <v>48</v>
      </c>
      <c s="30" t="s">
        <v>1603</v>
      </c>
      <c s="31" t="s">
        <v>158</v>
      </c>
      <c s="32">
        <v>20</v>
      </c>
      <c s="33">
        <v>0</v>
      </c>
      <c s="33">
        <f>ROUND(ROUND(H205,2)*ROUND(G205,3),2)</f>
      </c>
      <c s="31" t="s">
        <v>51</v>
      </c>
      <c r="O205">
        <f>(I205*21)/100</f>
      </c>
      <c t="s">
        <v>22</v>
      </c>
    </row>
    <row r="206" spans="1:5" ht="12.75">
      <c r="A206" s="34" t="s">
        <v>52</v>
      </c>
      <c r="E206" s="35" t="s">
        <v>48</v>
      </c>
    </row>
    <row r="207" spans="1:5" ht="12.75">
      <c r="A207" s="36" t="s">
        <v>54</v>
      </c>
      <c r="E207" s="37" t="s">
        <v>1604</v>
      </c>
    </row>
    <row r="208" spans="1:5" ht="280.5">
      <c r="A208" t="s">
        <v>56</v>
      </c>
      <c r="E208" s="35" t="s">
        <v>1605</v>
      </c>
    </row>
    <row r="209" spans="1:16" ht="12.75">
      <c r="A209" s="25" t="s">
        <v>46</v>
      </c>
      <c s="29" t="s">
        <v>404</v>
      </c>
      <c s="29" t="s">
        <v>1606</v>
      </c>
      <c s="25" t="s">
        <v>48</v>
      </c>
      <c s="30" t="s">
        <v>1607</v>
      </c>
      <c s="31" t="s">
        <v>60</v>
      </c>
      <c s="32">
        <v>1</v>
      </c>
      <c s="33">
        <v>0</v>
      </c>
      <c s="33">
        <f>ROUND(ROUND(H209,2)*ROUND(G209,3),2)</f>
      </c>
      <c s="31" t="s">
        <v>51</v>
      </c>
      <c r="O209">
        <f>(I209*21)/100</f>
      </c>
      <c t="s">
        <v>22</v>
      </c>
    </row>
    <row r="210" spans="1:5" ht="12.75">
      <c r="A210" s="34" t="s">
        <v>52</v>
      </c>
      <c r="E210" s="35" t="s">
        <v>48</v>
      </c>
    </row>
    <row r="211" spans="1:5" ht="12.75">
      <c r="A211" s="36" t="s">
        <v>54</v>
      </c>
      <c r="E211" s="37" t="s">
        <v>103</v>
      </c>
    </row>
    <row r="212" spans="1:5" ht="140.25">
      <c r="A212" t="s">
        <v>56</v>
      </c>
      <c r="E212" s="35" t="s">
        <v>1608</v>
      </c>
    </row>
    <row r="213" spans="1:16" ht="12.75">
      <c r="A213" s="25" t="s">
        <v>46</v>
      </c>
      <c s="29" t="s">
        <v>408</v>
      </c>
      <c s="29" t="s">
        <v>1609</v>
      </c>
      <c s="25" t="s">
        <v>48</v>
      </c>
      <c s="30" t="s">
        <v>1610</v>
      </c>
      <c s="31" t="s">
        <v>60</v>
      </c>
      <c s="32">
        <v>4</v>
      </c>
      <c s="33">
        <v>0</v>
      </c>
      <c s="33">
        <f>ROUND(ROUND(H213,2)*ROUND(G213,3),2)</f>
      </c>
      <c s="31" t="s">
        <v>51</v>
      </c>
      <c r="O213">
        <f>(I213*21)/100</f>
      </c>
      <c t="s">
        <v>22</v>
      </c>
    </row>
    <row r="214" spans="1:5" ht="12.75">
      <c r="A214" s="34" t="s">
        <v>52</v>
      </c>
      <c r="E214" s="35" t="s">
        <v>48</v>
      </c>
    </row>
    <row r="215" spans="1:5" ht="12.75">
      <c r="A215" s="36" t="s">
        <v>54</v>
      </c>
      <c r="E215" s="37" t="s">
        <v>434</v>
      </c>
    </row>
    <row r="216" spans="1:5" ht="140.25">
      <c r="A216" t="s">
        <v>56</v>
      </c>
      <c r="E216" s="35" t="s">
        <v>1611</v>
      </c>
    </row>
    <row r="217" spans="1:16" ht="12.75">
      <c r="A217" s="25" t="s">
        <v>46</v>
      </c>
      <c s="29" t="s">
        <v>414</v>
      </c>
      <c s="29" t="s">
        <v>1612</v>
      </c>
      <c s="25" t="s">
        <v>48</v>
      </c>
      <c s="30" t="s">
        <v>1613</v>
      </c>
      <c s="31" t="s">
        <v>60</v>
      </c>
      <c s="32">
        <v>10</v>
      </c>
      <c s="33">
        <v>0</v>
      </c>
      <c s="33">
        <f>ROUND(ROUND(H217,2)*ROUND(G217,3),2)</f>
      </c>
      <c s="31" t="s">
        <v>51</v>
      </c>
      <c r="O217">
        <f>(I217*21)/100</f>
      </c>
      <c t="s">
        <v>22</v>
      </c>
    </row>
    <row r="218" spans="1:5" ht="12.75">
      <c r="A218" s="34" t="s">
        <v>52</v>
      </c>
      <c r="E218" s="35" t="s">
        <v>1614</v>
      </c>
    </row>
    <row r="219" spans="1:5" ht="12.75">
      <c r="A219" s="36" t="s">
        <v>54</v>
      </c>
      <c r="E219" s="37" t="s">
        <v>1615</v>
      </c>
    </row>
    <row r="220" spans="1:5" ht="267.75">
      <c r="A220" t="s">
        <v>56</v>
      </c>
      <c r="E220" s="35" t="s">
        <v>1616</v>
      </c>
    </row>
    <row r="221" spans="1:16" ht="12.75">
      <c r="A221" s="25" t="s">
        <v>46</v>
      </c>
      <c s="29" t="s">
        <v>418</v>
      </c>
      <c s="29" t="s">
        <v>1617</v>
      </c>
      <c s="25" t="s">
        <v>48</v>
      </c>
      <c s="30" t="s">
        <v>1618</v>
      </c>
      <c s="31" t="s">
        <v>60</v>
      </c>
      <c s="32">
        <v>20</v>
      </c>
      <c s="33">
        <v>0</v>
      </c>
      <c s="33">
        <f>ROUND(ROUND(H221,2)*ROUND(G221,3),2)</f>
      </c>
      <c s="31" t="s">
        <v>51</v>
      </c>
      <c r="O221">
        <f>(I221*21)/100</f>
      </c>
      <c t="s">
        <v>22</v>
      </c>
    </row>
    <row r="222" spans="1:5" ht="12.75">
      <c r="A222" s="34" t="s">
        <v>52</v>
      </c>
      <c r="E222" s="35" t="s">
        <v>48</v>
      </c>
    </row>
    <row r="223" spans="1:5" ht="12.75">
      <c r="A223" s="36" t="s">
        <v>54</v>
      </c>
      <c r="E223" s="37" t="s">
        <v>254</v>
      </c>
    </row>
    <row r="224" spans="1:5" ht="267.75">
      <c r="A224" t="s">
        <v>56</v>
      </c>
      <c r="E224" s="35" t="s">
        <v>1619</v>
      </c>
    </row>
    <row r="225" spans="1:16" ht="12.75">
      <c r="A225" s="25" t="s">
        <v>46</v>
      </c>
      <c s="29" t="s">
        <v>422</v>
      </c>
      <c s="29" t="s">
        <v>1620</v>
      </c>
      <c s="25" t="s">
        <v>48</v>
      </c>
      <c s="30" t="s">
        <v>1621</v>
      </c>
      <c s="31" t="s">
        <v>50</v>
      </c>
      <c s="32">
        <v>120.68</v>
      </c>
      <c s="33">
        <v>0</v>
      </c>
      <c s="33">
        <f>ROUND(ROUND(H225,2)*ROUND(G225,3),2)</f>
      </c>
      <c s="31" t="s">
        <v>51</v>
      </c>
      <c r="O225">
        <f>(I225*21)/100</f>
      </c>
      <c t="s">
        <v>22</v>
      </c>
    </row>
    <row r="226" spans="1:5" ht="12.75">
      <c r="A226" s="34" t="s">
        <v>52</v>
      </c>
      <c r="E226" s="35" t="s">
        <v>1622</v>
      </c>
    </row>
    <row r="227" spans="1:5" ht="12.75">
      <c r="A227" s="36" t="s">
        <v>54</v>
      </c>
      <c r="E227" s="37" t="s">
        <v>1623</v>
      </c>
    </row>
    <row r="228" spans="1:5" ht="25.5">
      <c r="A228" t="s">
        <v>56</v>
      </c>
      <c r="E228" s="35" t="s">
        <v>1624</v>
      </c>
    </row>
    <row r="229" spans="1:16" ht="12.75">
      <c r="A229" s="25" t="s">
        <v>46</v>
      </c>
      <c s="29" t="s">
        <v>428</v>
      </c>
      <c s="29" t="s">
        <v>1625</v>
      </c>
      <c s="25" t="s">
        <v>48</v>
      </c>
      <c s="30" t="s">
        <v>1626</v>
      </c>
      <c s="31" t="s">
        <v>1627</v>
      </c>
      <c s="32">
        <v>12751.982</v>
      </c>
      <c s="33">
        <v>0</v>
      </c>
      <c s="33">
        <f>ROUND(ROUND(H229,2)*ROUND(G229,3),2)</f>
      </c>
      <c s="31" t="s">
        <v>51</v>
      </c>
      <c r="O229">
        <f>(I229*21)/100</f>
      </c>
      <c t="s">
        <v>22</v>
      </c>
    </row>
    <row r="230" spans="1:5" ht="12.75">
      <c r="A230" s="34" t="s">
        <v>52</v>
      </c>
      <c r="E230" s="35" t="s">
        <v>48</v>
      </c>
    </row>
    <row r="231" spans="1:5" ht="12.75">
      <c r="A231" s="36" t="s">
        <v>54</v>
      </c>
      <c r="E231" s="37" t="s">
        <v>1628</v>
      </c>
    </row>
    <row r="232" spans="1:5" ht="25.5">
      <c r="A232" t="s">
        <v>56</v>
      </c>
      <c r="E232" s="35" t="s">
        <v>1629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0+O8+O33+O54+O67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83</v>
      </c>
      <c s="38">
        <f>0+I8+I33+I54+I67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83</v>
      </c>
      <c s="6"/>
      <c s="18" t="s">
        <v>84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0+I9+I13+I17+I21+I25+I29</f>
      </c>
      <c>
        <f>0+O9+O13+O17+O21+O25+O29</f>
      </c>
    </row>
    <row r="9" spans="1:16" ht="25.5">
      <c r="A9" s="25" t="s">
        <v>46</v>
      </c>
      <c s="29" t="s">
        <v>28</v>
      </c>
      <c s="29" t="s">
        <v>86</v>
      </c>
      <c s="25" t="s">
        <v>87</v>
      </c>
      <c s="30" t="s">
        <v>88</v>
      </c>
      <c s="31" t="s">
        <v>89</v>
      </c>
      <c s="32">
        <v>2438.3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76.5">
      <c r="A11" s="36" t="s">
        <v>54</v>
      </c>
      <c r="E11" s="37" t="s">
        <v>90</v>
      </c>
    </row>
    <row r="12" spans="1:5" ht="89.25">
      <c r="A12" t="s">
        <v>56</v>
      </c>
      <c r="E12" s="35" t="s">
        <v>91</v>
      </c>
    </row>
    <row r="13" spans="1:16" ht="25.5">
      <c r="A13" s="25" t="s">
        <v>46</v>
      </c>
      <c s="29" t="s">
        <v>22</v>
      </c>
      <c s="29" t="s">
        <v>92</v>
      </c>
      <c s="25" t="s">
        <v>87</v>
      </c>
      <c s="30" t="s">
        <v>88</v>
      </c>
      <c s="31" t="s">
        <v>89</v>
      </c>
      <c s="32">
        <v>1416.2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25.5">
      <c r="A14" s="34" t="s">
        <v>52</v>
      </c>
      <c r="E14" s="35" t="s">
        <v>93</v>
      </c>
    </row>
    <row r="15" spans="1:5" ht="25.5">
      <c r="A15" s="36" t="s">
        <v>54</v>
      </c>
      <c r="E15" s="37" t="s">
        <v>94</v>
      </c>
    </row>
    <row r="16" spans="1:5" ht="89.25">
      <c r="A16" t="s">
        <v>56</v>
      </c>
      <c r="E16" s="35" t="s">
        <v>91</v>
      </c>
    </row>
    <row r="17" spans="1:16" ht="25.5">
      <c r="A17" s="25" t="s">
        <v>46</v>
      </c>
      <c s="29" t="s">
        <v>21</v>
      </c>
      <c s="29" t="s">
        <v>95</v>
      </c>
      <c s="25" t="s">
        <v>48</v>
      </c>
      <c s="30" t="s">
        <v>96</v>
      </c>
      <c s="31" t="s">
        <v>89</v>
      </c>
      <c s="32">
        <v>16.215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12.75">
      <c r="A18" s="34" t="s">
        <v>52</v>
      </c>
      <c r="E18" s="35" t="s">
        <v>48</v>
      </c>
    </row>
    <row r="19" spans="1:5" ht="12.75">
      <c r="A19" s="36" t="s">
        <v>54</v>
      </c>
      <c r="E19" s="37" t="s">
        <v>97</v>
      </c>
    </row>
    <row r="20" spans="1:5" ht="140.25">
      <c r="A20" t="s">
        <v>56</v>
      </c>
      <c r="E20" s="35" t="s">
        <v>98</v>
      </c>
    </row>
    <row r="21" spans="1:16" ht="12.75">
      <c r="A21" s="25" t="s">
        <v>46</v>
      </c>
      <c s="29" t="s">
        <v>32</v>
      </c>
      <c s="29" t="s">
        <v>99</v>
      </c>
      <c s="25" t="s">
        <v>87</v>
      </c>
      <c s="30" t="s">
        <v>100</v>
      </c>
      <c s="31" t="s">
        <v>101</v>
      </c>
      <c s="32">
        <v>1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102</v>
      </c>
    </row>
    <row r="23" spans="1:5" ht="12.75">
      <c r="A23" s="36" t="s">
        <v>54</v>
      </c>
      <c r="E23" s="37" t="s">
        <v>103</v>
      </c>
    </row>
    <row r="24" spans="1:5" ht="12.75">
      <c r="A24" t="s">
        <v>56</v>
      </c>
      <c r="E24" s="35" t="s">
        <v>104</v>
      </c>
    </row>
    <row r="25" spans="1:16" ht="12.75">
      <c r="A25" s="25" t="s">
        <v>46</v>
      </c>
      <c s="29" t="s">
        <v>34</v>
      </c>
      <c s="29" t="s">
        <v>105</v>
      </c>
      <c s="25" t="s">
        <v>87</v>
      </c>
      <c s="30" t="s">
        <v>106</v>
      </c>
      <c s="31" t="s">
        <v>107</v>
      </c>
      <c s="32">
        <v>5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102</v>
      </c>
    </row>
    <row r="27" spans="1:5" ht="12.75">
      <c r="A27" s="36" t="s">
        <v>54</v>
      </c>
      <c r="E27" s="37" t="s">
        <v>108</v>
      </c>
    </row>
    <row r="28" spans="1:5" ht="12.75">
      <c r="A28" t="s">
        <v>56</v>
      </c>
      <c r="E28" s="35" t="s">
        <v>104</v>
      </c>
    </row>
    <row r="29" spans="1:16" ht="12.75">
      <c r="A29" s="25" t="s">
        <v>46</v>
      </c>
      <c s="29" t="s">
        <v>36</v>
      </c>
      <c s="29" t="s">
        <v>109</v>
      </c>
      <c s="25" t="s">
        <v>87</v>
      </c>
      <c s="30" t="s">
        <v>110</v>
      </c>
      <c s="31" t="s">
        <v>101</v>
      </c>
      <c s="32">
        <v>1</v>
      </c>
      <c s="33">
        <v>0</v>
      </c>
      <c s="33">
        <f>ROUND(ROUND(H29,2)*ROUND(G29,3),2)</f>
      </c>
      <c s="31" t="s">
        <v>51</v>
      </c>
      <c r="O29">
        <f>(I29*21)/100</f>
      </c>
      <c t="s">
        <v>22</v>
      </c>
    </row>
    <row r="30" spans="1:5" ht="25.5">
      <c r="A30" s="34" t="s">
        <v>52</v>
      </c>
      <c r="E30" s="35" t="s">
        <v>111</v>
      </c>
    </row>
    <row r="31" spans="1:5" ht="12.75">
      <c r="A31" s="36" t="s">
        <v>54</v>
      </c>
      <c r="E31" s="37" t="s">
        <v>103</v>
      </c>
    </row>
    <row r="32" spans="1:5" ht="12.75">
      <c r="A32" t="s">
        <v>56</v>
      </c>
      <c r="E32" s="35" t="s">
        <v>104</v>
      </c>
    </row>
    <row r="33" spans="1:18" ht="12.75" customHeight="1">
      <c r="A33" s="6" t="s">
        <v>44</v>
      </c>
      <c s="6"/>
      <c s="40" t="s">
        <v>28</v>
      </c>
      <c s="6"/>
      <c s="27" t="s">
        <v>45</v>
      </c>
      <c s="6"/>
      <c s="6"/>
      <c s="6"/>
      <c s="41">
        <f>0+Q33</f>
      </c>
      <c s="6"/>
      <c r="O33">
        <f>0+R33</f>
      </c>
      <c r="Q33">
        <f>0+I34+I38+I42+I46+I50</f>
      </c>
      <c>
        <f>0+O34+O38+O42+O46+O50</f>
      </c>
    </row>
    <row r="34" spans="1:16" ht="12.75">
      <c r="A34" s="25" t="s">
        <v>46</v>
      </c>
      <c s="29" t="s">
        <v>77</v>
      </c>
      <c s="29" t="s">
        <v>112</v>
      </c>
      <c s="25" t="s">
        <v>48</v>
      </c>
      <c s="30" t="s">
        <v>113</v>
      </c>
      <c s="31" t="s">
        <v>114</v>
      </c>
      <c s="32">
        <v>28.84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12.75">
      <c r="A35" s="34" t="s">
        <v>52</v>
      </c>
      <c r="E35" s="35" t="s">
        <v>115</v>
      </c>
    </row>
    <row r="36" spans="1:5" ht="12.75">
      <c r="A36" s="36" t="s">
        <v>54</v>
      </c>
      <c r="E36" s="37" t="s">
        <v>116</v>
      </c>
    </row>
    <row r="37" spans="1:5" ht="63.75">
      <c r="A37" t="s">
        <v>56</v>
      </c>
      <c r="E37" s="35" t="s">
        <v>117</v>
      </c>
    </row>
    <row r="38" spans="1:16" ht="12.75">
      <c r="A38" s="25" t="s">
        <v>46</v>
      </c>
      <c s="29" t="s">
        <v>118</v>
      </c>
      <c s="29" t="s">
        <v>119</v>
      </c>
      <c s="25" t="s">
        <v>48</v>
      </c>
      <c s="30" t="s">
        <v>120</v>
      </c>
      <c s="31" t="s">
        <v>114</v>
      </c>
      <c s="32">
        <v>89.11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38.25">
      <c r="A39" s="34" t="s">
        <v>52</v>
      </c>
      <c r="E39" s="35" t="s">
        <v>121</v>
      </c>
    </row>
    <row r="40" spans="1:5" ht="12.75">
      <c r="A40" s="36" t="s">
        <v>54</v>
      </c>
      <c r="E40" s="37" t="s">
        <v>122</v>
      </c>
    </row>
    <row r="41" spans="1:5" ht="63.75">
      <c r="A41" t="s">
        <v>56</v>
      </c>
      <c r="E41" s="35" t="s">
        <v>117</v>
      </c>
    </row>
    <row r="42" spans="1:16" ht="12.75">
      <c r="A42" s="25" t="s">
        <v>46</v>
      </c>
      <c s="29" t="s">
        <v>39</v>
      </c>
      <c s="29" t="s">
        <v>123</v>
      </c>
      <c s="25" t="s">
        <v>48</v>
      </c>
      <c s="30" t="s">
        <v>124</v>
      </c>
      <c s="31" t="s">
        <v>114</v>
      </c>
      <c s="32">
        <v>708.099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12.75">
      <c r="A43" s="34" t="s">
        <v>52</v>
      </c>
      <c r="E43" s="35" t="s">
        <v>125</v>
      </c>
    </row>
    <row r="44" spans="1:5" ht="12.75">
      <c r="A44" s="36" t="s">
        <v>54</v>
      </c>
      <c r="E44" s="37" t="s">
        <v>126</v>
      </c>
    </row>
    <row r="45" spans="1:5" ht="306">
      <c r="A45" t="s">
        <v>56</v>
      </c>
      <c r="E45" s="35" t="s">
        <v>127</v>
      </c>
    </row>
    <row r="46" spans="1:16" ht="12.75">
      <c r="A46" s="25" t="s">
        <v>46</v>
      </c>
      <c s="29" t="s">
        <v>41</v>
      </c>
      <c s="29" t="s">
        <v>128</v>
      </c>
      <c s="25" t="s">
        <v>48</v>
      </c>
      <c s="30" t="s">
        <v>129</v>
      </c>
      <c s="31" t="s">
        <v>114</v>
      </c>
      <c s="32">
        <v>583.547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12.75">
      <c r="A47" s="34" t="s">
        <v>52</v>
      </c>
      <c r="E47" s="35" t="s">
        <v>130</v>
      </c>
    </row>
    <row r="48" spans="1:5" ht="38.25">
      <c r="A48" s="36" t="s">
        <v>54</v>
      </c>
      <c r="E48" s="37" t="s">
        <v>131</v>
      </c>
    </row>
    <row r="49" spans="1:5" ht="318.75">
      <c r="A49" t="s">
        <v>56</v>
      </c>
      <c r="E49" s="35" t="s">
        <v>132</v>
      </c>
    </row>
    <row r="50" spans="1:16" ht="12.75">
      <c r="A50" s="25" t="s">
        <v>46</v>
      </c>
      <c s="29" t="s">
        <v>43</v>
      </c>
      <c s="29" t="s">
        <v>133</v>
      </c>
      <c s="25" t="s">
        <v>48</v>
      </c>
      <c s="30" t="s">
        <v>134</v>
      </c>
      <c s="31" t="s">
        <v>114</v>
      </c>
      <c s="32">
        <v>708.099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12.75">
      <c r="A51" s="34" t="s">
        <v>52</v>
      </c>
      <c r="E51" s="35" t="s">
        <v>135</v>
      </c>
    </row>
    <row r="52" spans="1:5" ht="12.75">
      <c r="A52" s="36" t="s">
        <v>54</v>
      </c>
      <c r="E52" s="37" t="s">
        <v>48</v>
      </c>
    </row>
    <row r="53" spans="1:5" ht="191.25">
      <c r="A53" t="s">
        <v>56</v>
      </c>
      <c r="E53" s="35" t="s">
        <v>136</v>
      </c>
    </row>
    <row r="54" spans="1:18" ht="12.75" customHeight="1">
      <c r="A54" s="6" t="s">
        <v>44</v>
      </c>
      <c s="6"/>
      <c s="40" t="s">
        <v>22</v>
      </c>
      <c s="6"/>
      <c s="27" t="s">
        <v>137</v>
      </c>
      <c s="6"/>
      <c s="6"/>
      <c s="6"/>
      <c s="41">
        <f>0+Q54</f>
      </c>
      <c s="6"/>
      <c r="O54">
        <f>0+R54</f>
      </c>
      <c r="Q54">
        <f>0+I55+I59+I63</f>
      </c>
      <c>
        <f>0+O55+O59+O63</f>
      </c>
    </row>
    <row r="55" spans="1:16" ht="12.75">
      <c r="A55" s="25" t="s">
        <v>46</v>
      </c>
      <c s="29" t="s">
        <v>138</v>
      </c>
      <c s="29" t="s">
        <v>139</v>
      </c>
      <c s="25" t="s">
        <v>48</v>
      </c>
      <c s="30" t="s">
        <v>140</v>
      </c>
      <c s="31" t="s">
        <v>89</v>
      </c>
      <c s="32">
        <v>156.411</v>
      </c>
      <c s="33">
        <v>0</v>
      </c>
      <c s="33">
        <f>ROUND(ROUND(H55,2)*ROUND(G55,3),2)</f>
      </c>
      <c s="31" t="s">
        <v>51</v>
      </c>
      <c r="O55">
        <f>(I55*21)/100</f>
      </c>
      <c t="s">
        <v>22</v>
      </c>
    </row>
    <row r="56" spans="1:5" ht="12.75">
      <c r="A56" s="34" t="s">
        <v>52</v>
      </c>
      <c r="E56" s="35" t="s">
        <v>141</v>
      </c>
    </row>
    <row r="57" spans="1:5" ht="25.5">
      <c r="A57" s="36" t="s">
        <v>54</v>
      </c>
      <c r="E57" s="37" t="s">
        <v>142</v>
      </c>
    </row>
    <row r="58" spans="1:5" ht="331.5">
      <c r="A58" t="s">
        <v>56</v>
      </c>
      <c r="E58" s="35" t="s">
        <v>143</v>
      </c>
    </row>
    <row r="59" spans="1:16" ht="12.75">
      <c r="A59" s="25" t="s">
        <v>46</v>
      </c>
      <c s="29" t="s">
        <v>144</v>
      </c>
      <c s="29" t="s">
        <v>145</v>
      </c>
      <c s="25" t="s">
        <v>48</v>
      </c>
      <c s="30" t="s">
        <v>146</v>
      </c>
      <c s="31" t="s">
        <v>114</v>
      </c>
      <c s="32">
        <v>708.099</v>
      </c>
      <c s="33">
        <v>0</v>
      </c>
      <c s="33">
        <f>ROUND(ROUND(H59,2)*ROUND(G59,3),2)</f>
      </c>
      <c s="31" t="s">
        <v>51</v>
      </c>
      <c r="O59">
        <f>(I59*21)/100</f>
      </c>
      <c t="s">
        <v>22</v>
      </c>
    </row>
    <row r="60" spans="1:5" ht="12.75">
      <c r="A60" s="34" t="s">
        <v>52</v>
      </c>
      <c r="E60" s="35" t="s">
        <v>147</v>
      </c>
    </row>
    <row r="61" spans="1:5" ht="12.75">
      <c r="A61" s="36" t="s">
        <v>54</v>
      </c>
      <c r="E61" s="37" t="s">
        <v>126</v>
      </c>
    </row>
    <row r="62" spans="1:5" ht="25.5">
      <c r="A62" t="s">
        <v>56</v>
      </c>
      <c r="E62" s="35" t="s">
        <v>148</v>
      </c>
    </row>
    <row r="63" spans="1:16" ht="12.75">
      <c r="A63" s="25" t="s">
        <v>46</v>
      </c>
      <c s="29" t="s">
        <v>149</v>
      </c>
      <c s="29" t="s">
        <v>150</v>
      </c>
      <c s="25" t="s">
        <v>48</v>
      </c>
      <c s="30" t="s">
        <v>151</v>
      </c>
      <c s="31" t="s">
        <v>89</v>
      </c>
      <c s="32">
        <v>156.411</v>
      </c>
      <c s="33">
        <v>0</v>
      </c>
      <c s="33">
        <f>ROUND(ROUND(H63,2)*ROUND(G63,3),2)</f>
      </c>
      <c s="31" t="s">
        <v>51</v>
      </c>
      <c r="O63">
        <f>(I63*21)/100</f>
      </c>
      <c t="s">
        <v>22</v>
      </c>
    </row>
    <row r="64" spans="1:5" ht="12.75">
      <c r="A64" s="34" t="s">
        <v>52</v>
      </c>
      <c r="E64" s="35" t="s">
        <v>152</v>
      </c>
    </row>
    <row r="65" spans="1:5" ht="25.5">
      <c r="A65" s="36" t="s">
        <v>54</v>
      </c>
      <c r="E65" s="37" t="s">
        <v>142</v>
      </c>
    </row>
    <row r="66" spans="1:5" ht="12.75">
      <c r="A66" t="s">
        <v>56</v>
      </c>
      <c r="E66" s="35" t="s">
        <v>153</v>
      </c>
    </row>
    <row r="67" spans="1:18" ht="12.75" customHeight="1">
      <c r="A67" s="6" t="s">
        <v>44</v>
      </c>
      <c s="6"/>
      <c s="40" t="s">
        <v>39</v>
      </c>
      <c s="6"/>
      <c s="27" t="s">
        <v>154</v>
      </c>
      <c s="6"/>
      <c s="6"/>
      <c s="6"/>
      <c s="41">
        <f>0+Q67</f>
      </c>
      <c s="6"/>
      <c r="O67">
        <f>0+R67</f>
      </c>
      <c r="Q67">
        <f>0+I68+I72+I76+I80+I84+I88+I92+I96+I100+I104</f>
      </c>
      <c>
        <f>0+O68+O72+O76+O80+O84+O88+O92+O96+O100+O104</f>
      </c>
    </row>
    <row r="68" spans="1:16" ht="12.75">
      <c r="A68" s="25" t="s">
        <v>46</v>
      </c>
      <c s="29" t="s">
        <v>155</v>
      </c>
      <c s="29" t="s">
        <v>156</v>
      </c>
      <c s="25" t="s">
        <v>48</v>
      </c>
      <c s="30" t="s">
        <v>157</v>
      </c>
      <c s="31" t="s">
        <v>158</v>
      </c>
      <c s="32">
        <v>244</v>
      </c>
      <c s="33">
        <v>0</v>
      </c>
      <c s="33">
        <f>ROUND(ROUND(H68,2)*ROUND(G68,3),2)</f>
      </c>
      <c s="31" t="s">
        <v>51</v>
      </c>
      <c r="O68">
        <f>(I68*21)/100</f>
      </c>
      <c t="s">
        <v>22</v>
      </c>
    </row>
    <row r="69" spans="1:5" ht="51">
      <c r="A69" s="34" t="s">
        <v>52</v>
      </c>
      <c r="E69" s="35" t="s">
        <v>159</v>
      </c>
    </row>
    <row r="70" spans="1:5" ht="12.75">
      <c r="A70" s="36" t="s">
        <v>54</v>
      </c>
      <c r="E70" s="37" t="s">
        <v>160</v>
      </c>
    </row>
    <row r="71" spans="1:5" ht="38.25">
      <c r="A71" t="s">
        <v>56</v>
      </c>
      <c r="E71" s="35" t="s">
        <v>161</v>
      </c>
    </row>
    <row r="72" spans="1:16" ht="25.5">
      <c r="A72" s="25" t="s">
        <v>46</v>
      </c>
      <c s="29" t="s">
        <v>162</v>
      </c>
      <c s="29" t="s">
        <v>163</v>
      </c>
      <c s="25" t="s">
        <v>48</v>
      </c>
      <c s="30" t="s">
        <v>164</v>
      </c>
      <c s="31" t="s">
        <v>158</v>
      </c>
      <c s="32">
        <v>240</v>
      </c>
      <c s="33">
        <v>0</v>
      </c>
      <c s="33">
        <f>ROUND(ROUND(H72,2)*ROUND(G72,3),2)</f>
      </c>
      <c s="31" t="s">
        <v>51</v>
      </c>
      <c r="O72">
        <f>(I72*21)/100</f>
      </c>
      <c t="s">
        <v>22</v>
      </c>
    </row>
    <row r="73" spans="1:5" ht="51">
      <c r="A73" s="34" t="s">
        <v>52</v>
      </c>
      <c r="E73" s="35" t="s">
        <v>159</v>
      </c>
    </row>
    <row r="74" spans="1:5" ht="12.75">
      <c r="A74" s="36" t="s">
        <v>54</v>
      </c>
      <c r="E74" s="37" t="s">
        <v>165</v>
      </c>
    </row>
    <row r="75" spans="1:5" ht="38.25">
      <c r="A75" t="s">
        <v>56</v>
      </c>
      <c r="E75" s="35" t="s">
        <v>161</v>
      </c>
    </row>
    <row r="76" spans="1:16" ht="25.5">
      <c r="A76" s="25" t="s">
        <v>46</v>
      </c>
      <c s="29" t="s">
        <v>166</v>
      </c>
      <c s="29" t="s">
        <v>167</v>
      </c>
      <c s="25" t="s">
        <v>48</v>
      </c>
      <c s="30" t="s">
        <v>168</v>
      </c>
      <c s="31" t="s">
        <v>60</v>
      </c>
      <c s="32">
        <v>2</v>
      </c>
      <c s="33">
        <v>0</v>
      </c>
      <c s="33">
        <f>ROUND(ROUND(H76,2)*ROUND(G76,3),2)</f>
      </c>
      <c s="31" t="s">
        <v>51</v>
      </c>
      <c r="O76">
        <f>(I76*21)/100</f>
      </c>
      <c t="s">
        <v>22</v>
      </c>
    </row>
    <row r="77" spans="1:5" ht="51">
      <c r="A77" s="34" t="s">
        <v>52</v>
      </c>
      <c r="E77" s="35" t="s">
        <v>159</v>
      </c>
    </row>
    <row r="78" spans="1:5" ht="12.75">
      <c r="A78" s="36" t="s">
        <v>54</v>
      </c>
      <c r="E78" s="37" t="s">
        <v>169</v>
      </c>
    </row>
    <row r="79" spans="1:5" ht="25.5">
      <c r="A79" t="s">
        <v>56</v>
      </c>
      <c r="E79" s="35" t="s">
        <v>170</v>
      </c>
    </row>
    <row r="80" spans="1:16" ht="12.75">
      <c r="A80" s="25" t="s">
        <v>46</v>
      </c>
      <c s="29" t="s">
        <v>171</v>
      </c>
      <c s="29" t="s">
        <v>172</v>
      </c>
      <c s="25" t="s">
        <v>48</v>
      </c>
      <c s="30" t="s">
        <v>173</v>
      </c>
      <c s="31" t="s">
        <v>60</v>
      </c>
      <c s="32">
        <v>2</v>
      </c>
      <c s="33">
        <v>0</v>
      </c>
      <c s="33">
        <f>ROUND(ROUND(H80,2)*ROUND(G80,3),2)</f>
      </c>
      <c s="31" t="s">
        <v>51</v>
      </c>
      <c r="O80">
        <f>(I80*21)/100</f>
      </c>
      <c t="s">
        <v>22</v>
      </c>
    </row>
    <row r="81" spans="1:5" ht="51">
      <c r="A81" s="34" t="s">
        <v>52</v>
      </c>
      <c r="E81" s="35" t="s">
        <v>159</v>
      </c>
    </row>
    <row r="82" spans="1:5" ht="12.75">
      <c r="A82" s="36" t="s">
        <v>54</v>
      </c>
      <c r="E82" s="37" t="s">
        <v>169</v>
      </c>
    </row>
    <row r="83" spans="1:5" ht="25.5">
      <c r="A83" t="s">
        <v>56</v>
      </c>
      <c r="E83" s="35" t="s">
        <v>170</v>
      </c>
    </row>
    <row r="84" spans="1:16" ht="12.75">
      <c r="A84" s="25" t="s">
        <v>46</v>
      </c>
      <c s="29" t="s">
        <v>174</v>
      </c>
      <c s="29" t="s">
        <v>175</v>
      </c>
      <c s="25" t="s">
        <v>48</v>
      </c>
      <c s="30" t="s">
        <v>176</v>
      </c>
      <c s="31" t="s">
        <v>60</v>
      </c>
      <c s="32">
        <v>2</v>
      </c>
      <c s="33">
        <v>0</v>
      </c>
      <c s="33">
        <f>ROUND(ROUND(H84,2)*ROUND(G84,3),2)</f>
      </c>
      <c s="31" t="s">
        <v>51</v>
      </c>
      <c r="O84">
        <f>(I84*21)/100</f>
      </c>
      <c t="s">
        <v>22</v>
      </c>
    </row>
    <row r="85" spans="1:5" ht="51">
      <c r="A85" s="34" t="s">
        <v>52</v>
      </c>
      <c r="E85" s="35" t="s">
        <v>159</v>
      </c>
    </row>
    <row r="86" spans="1:5" ht="12.75">
      <c r="A86" s="36" t="s">
        <v>54</v>
      </c>
      <c r="E86" s="37" t="s">
        <v>169</v>
      </c>
    </row>
    <row r="87" spans="1:5" ht="25.5">
      <c r="A87" t="s">
        <v>56</v>
      </c>
      <c r="E87" s="35" t="s">
        <v>170</v>
      </c>
    </row>
    <row r="88" spans="1:16" ht="12.75">
      <c r="A88" s="25" t="s">
        <v>46</v>
      </c>
      <c s="29" t="s">
        <v>177</v>
      </c>
      <c s="29" t="s">
        <v>178</v>
      </c>
      <c s="25" t="s">
        <v>48</v>
      </c>
      <c s="30" t="s">
        <v>179</v>
      </c>
      <c s="31" t="s">
        <v>114</v>
      </c>
      <c s="32">
        <v>70.5</v>
      </c>
      <c s="33">
        <v>0</v>
      </c>
      <c s="33">
        <f>ROUND(ROUND(H88,2)*ROUND(G88,3),2)</f>
      </c>
      <c s="31" t="s">
        <v>51</v>
      </c>
      <c r="O88">
        <f>(I88*21)/100</f>
      </c>
      <c t="s">
        <v>22</v>
      </c>
    </row>
    <row r="89" spans="1:5" ht="12.75">
      <c r="A89" s="34" t="s">
        <v>52</v>
      </c>
      <c r="E89" s="35" t="s">
        <v>115</v>
      </c>
    </row>
    <row r="90" spans="1:5" ht="12.75">
      <c r="A90" s="36" t="s">
        <v>54</v>
      </c>
      <c r="E90" s="37" t="s">
        <v>180</v>
      </c>
    </row>
    <row r="91" spans="1:5" ht="102">
      <c r="A91" t="s">
        <v>56</v>
      </c>
      <c r="E91" s="35" t="s">
        <v>181</v>
      </c>
    </row>
    <row r="92" spans="1:16" ht="12.75">
      <c r="A92" s="25" t="s">
        <v>46</v>
      </c>
      <c s="29" t="s">
        <v>182</v>
      </c>
      <c s="29" t="s">
        <v>183</v>
      </c>
      <c s="25" t="s">
        <v>48</v>
      </c>
      <c s="30" t="s">
        <v>184</v>
      </c>
      <c s="31" t="s">
        <v>114</v>
      </c>
      <c s="32">
        <v>822.248</v>
      </c>
      <c s="33">
        <v>0</v>
      </c>
      <c s="33">
        <f>ROUND(ROUND(H92,2)*ROUND(G92,3),2)</f>
      </c>
      <c s="31" t="s">
        <v>51</v>
      </c>
      <c r="O92">
        <f>(I92*21)/100</f>
      </c>
      <c t="s">
        <v>22</v>
      </c>
    </row>
    <row r="93" spans="1:5" ht="25.5">
      <c r="A93" s="34" t="s">
        <v>52</v>
      </c>
      <c r="E93" s="35" t="s">
        <v>185</v>
      </c>
    </row>
    <row r="94" spans="1:5" ht="25.5">
      <c r="A94" s="36" t="s">
        <v>54</v>
      </c>
      <c r="E94" s="37" t="s">
        <v>186</v>
      </c>
    </row>
    <row r="95" spans="1:5" ht="102">
      <c r="A95" t="s">
        <v>56</v>
      </c>
      <c r="E95" s="35" t="s">
        <v>181</v>
      </c>
    </row>
    <row r="96" spans="1:16" ht="12.75">
      <c r="A96" s="25" t="s">
        <v>46</v>
      </c>
      <c s="29" t="s">
        <v>187</v>
      </c>
      <c s="29" t="s">
        <v>188</v>
      </c>
      <c s="25" t="s">
        <v>48</v>
      </c>
      <c s="30" t="s">
        <v>189</v>
      </c>
      <c s="31" t="s">
        <v>158</v>
      </c>
      <c s="32">
        <v>54.6</v>
      </c>
      <c s="33">
        <v>0</v>
      </c>
      <c s="33">
        <f>ROUND(ROUND(H96,2)*ROUND(G96,3),2)</f>
      </c>
      <c s="31" t="s">
        <v>51</v>
      </c>
      <c r="O96">
        <f>(I96*21)/100</f>
      </c>
      <c t="s">
        <v>22</v>
      </c>
    </row>
    <row r="97" spans="1:5" ht="51">
      <c r="A97" s="34" t="s">
        <v>52</v>
      </c>
      <c r="E97" s="35" t="s">
        <v>159</v>
      </c>
    </row>
    <row r="98" spans="1:5" ht="12.75">
      <c r="A98" s="36" t="s">
        <v>54</v>
      </c>
      <c r="E98" s="37" t="s">
        <v>190</v>
      </c>
    </row>
    <row r="99" spans="1:5" ht="76.5">
      <c r="A99" t="s">
        <v>56</v>
      </c>
      <c r="E99" s="35" t="s">
        <v>191</v>
      </c>
    </row>
    <row r="100" spans="1:16" ht="12.75">
      <c r="A100" s="25" t="s">
        <v>46</v>
      </c>
      <c s="29" t="s">
        <v>192</v>
      </c>
      <c s="29" t="s">
        <v>193</v>
      </c>
      <c s="25" t="s">
        <v>48</v>
      </c>
      <c s="30" t="s">
        <v>194</v>
      </c>
      <c s="31" t="s">
        <v>60</v>
      </c>
      <c s="32">
        <v>54</v>
      </c>
      <c s="33">
        <v>0</v>
      </c>
      <c s="33">
        <f>ROUND(ROUND(H100,2)*ROUND(G100,3),2)</f>
      </c>
      <c s="31" t="s">
        <v>51</v>
      </c>
      <c r="O100">
        <f>(I100*21)/100</f>
      </c>
      <c t="s">
        <v>22</v>
      </c>
    </row>
    <row r="101" spans="1:5" ht="51">
      <c r="A101" s="34" t="s">
        <v>52</v>
      </c>
      <c r="E101" s="35" t="s">
        <v>159</v>
      </c>
    </row>
    <row r="102" spans="1:5" ht="12.75">
      <c r="A102" s="36" t="s">
        <v>54</v>
      </c>
      <c r="E102" s="37" t="s">
        <v>195</v>
      </c>
    </row>
    <row r="103" spans="1:5" ht="76.5">
      <c r="A103" t="s">
        <v>56</v>
      </c>
      <c r="E103" s="35" t="s">
        <v>191</v>
      </c>
    </row>
    <row r="104" spans="1:16" ht="12.75">
      <c r="A104" s="25" t="s">
        <v>46</v>
      </c>
      <c s="29" t="s">
        <v>196</v>
      </c>
      <c s="29" t="s">
        <v>197</v>
      </c>
      <c s="25" t="s">
        <v>48</v>
      </c>
      <c s="30" t="s">
        <v>198</v>
      </c>
      <c s="31" t="s">
        <v>50</v>
      </c>
      <c s="32">
        <v>1081</v>
      </c>
      <c s="33">
        <v>0</v>
      </c>
      <c s="33">
        <f>ROUND(ROUND(H104,2)*ROUND(G104,3),2)</f>
      </c>
      <c s="31" t="s">
        <v>51</v>
      </c>
      <c r="O104">
        <f>(I104*21)/100</f>
      </c>
      <c t="s">
        <v>22</v>
      </c>
    </row>
    <row r="105" spans="1:5" ht="51">
      <c r="A105" s="34" t="s">
        <v>52</v>
      </c>
      <c r="E105" s="35" t="s">
        <v>159</v>
      </c>
    </row>
    <row r="106" spans="1:5" ht="12.75">
      <c r="A106" s="36" t="s">
        <v>54</v>
      </c>
      <c r="E106" s="37" t="s">
        <v>199</v>
      </c>
    </row>
    <row r="107" spans="1:5" ht="76.5">
      <c r="A107" t="s">
        <v>56</v>
      </c>
      <c r="E107" s="35" t="s">
        <v>191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0+O8+O13+O30+O39+O52+O61+O66+O71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1630</v>
      </c>
      <c s="38">
        <f>0+I8+I13+I30+I39+I52+I61+I66+I71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1630</v>
      </c>
      <c s="6"/>
      <c s="18" t="s">
        <v>1631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</f>
      </c>
      <c>
        <f>0+O9</f>
      </c>
    </row>
    <row r="9" spans="1:16" ht="25.5">
      <c r="A9" s="25" t="s">
        <v>46</v>
      </c>
      <c s="29" t="s">
        <v>28</v>
      </c>
      <c s="29" t="s">
        <v>86</v>
      </c>
      <c s="25" t="s">
        <v>87</v>
      </c>
      <c s="30" t="s">
        <v>88</v>
      </c>
      <c s="31" t="s">
        <v>89</v>
      </c>
      <c s="32">
        <v>0.319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38.25">
      <c r="A11" s="36" t="s">
        <v>54</v>
      </c>
      <c r="E11" s="37" t="s">
        <v>1632</v>
      </c>
    </row>
    <row r="12" spans="1:5" ht="89.25">
      <c r="A12" t="s">
        <v>56</v>
      </c>
      <c r="E12" s="35" t="s">
        <v>91</v>
      </c>
    </row>
    <row r="13" spans="1:18" ht="12.75" customHeight="1">
      <c r="A13" s="6" t="s">
        <v>44</v>
      </c>
      <c s="6"/>
      <c s="40" t="s">
        <v>28</v>
      </c>
      <c s="6"/>
      <c s="27" t="s">
        <v>45</v>
      </c>
      <c s="6"/>
      <c s="6"/>
      <c s="6"/>
      <c s="41">
        <f>0+Q13</f>
      </c>
      <c s="6"/>
      <c r="O13">
        <f>0+R13</f>
      </c>
      <c r="Q13">
        <f>0+I14+I18+I22+I26</f>
      </c>
      <c>
        <f>0+O14+O18+O22+O26</f>
      </c>
    </row>
    <row r="14" spans="1:16" ht="12.75">
      <c r="A14" s="25" t="s">
        <v>46</v>
      </c>
      <c s="29" t="s">
        <v>22</v>
      </c>
      <c s="29" t="s">
        <v>1633</v>
      </c>
      <c s="25" t="s">
        <v>48</v>
      </c>
      <c s="30" t="s">
        <v>1634</v>
      </c>
      <c s="31" t="s">
        <v>50</v>
      </c>
      <c s="32">
        <v>540.264</v>
      </c>
      <c s="33">
        <v>0</v>
      </c>
      <c s="33">
        <f>ROUND(ROUND(H14,2)*ROUND(G14,3),2)</f>
      </c>
      <c s="31" t="s">
        <v>51</v>
      </c>
      <c r="O14">
        <f>(I14*21)/100</f>
      </c>
      <c t="s">
        <v>22</v>
      </c>
    </row>
    <row r="15" spans="1:5" ht="38.25">
      <c r="A15" s="34" t="s">
        <v>52</v>
      </c>
      <c r="E15" s="35" t="s">
        <v>121</v>
      </c>
    </row>
    <row r="16" spans="1:5" ht="51">
      <c r="A16" s="36" t="s">
        <v>54</v>
      </c>
      <c r="E16" s="37" t="s">
        <v>1635</v>
      </c>
    </row>
    <row r="17" spans="1:5" ht="63.75">
      <c r="A17" t="s">
        <v>56</v>
      </c>
      <c r="E17" s="35" t="s">
        <v>117</v>
      </c>
    </row>
    <row r="18" spans="1:16" ht="12.75">
      <c r="A18" s="25" t="s">
        <v>46</v>
      </c>
      <c s="29" t="s">
        <v>21</v>
      </c>
      <c s="29" t="s">
        <v>1636</v>
      </c>
      <c s="25" t="s">
        <v>48</v>
      </c>
      <c s="30" t="s">
        <v>1637</v>
      </c>
      <c s="31" t="s">
        <v>158</v>
      </c>
      <c s="32">
        <v>198</v>
      </c>
      <c s="33">
        <v>0</v>
      </c>
      <c s="33">
        <f>ROUND(ROUND(H18,2)*ROUND(G18,3),2)</f>
      </c>
      <c s="31" t="s">
        <v>51</v>
      </c>
      <c r="O18">
        <f>(I18*21)/100</f>
      </c>
      <c t="s">
        <v>22</v>
      </c>
    </row>
    <row r="19" spans="1:5" ht="38.25">
      <c r="A19" s="34" t="s">
        <v>52</v>
      </c>
      <c r="E19" s="35" t="s">
        <v>121</v>
      </c>
    </row>
    <row r="20" spans="1:5" ht="38.25">
      <c r="A20" s="36" t="s">
        <v>54</v>
      </c>
      <c r="E20" s="37" t="s">
        <v>1638</v>
      </c>
    </row>
    <row r="21" spans="1:5" ht="25.5">
      <c r="A21" t="s">
        <v>56</v>
      </c>
      <c r="E21" s="35" t="s">
        <v>1639</v>
      </c>
    </row>
    <row r="22" spans="1:16" ht="12.75">
      <c r="A22" s="25" t="s">
        <v>46</v>
      </c>
      <c s="29" t="s">
        <v>32</v>
      </c>
      <c s="29" t="s">
        <v>1640</v>
      </c>
      <c s="25" t="s">
        <v>48</v>
      </c>
      <c s="30" t="s">
        <v>1641</v>
      </c>
      <c s="31" t="s">
        <v>158</v>
      </c>
      <c s="32">
        <v>166</v>
      </c>
      <c s="33">
        <v>0</v>
      </c>
      <c s="33">
        <f>ROUND(ROUND(H22,2)*ROUND(G22,3),2)</f>
      </c>
      <c s="31" t="s">
        <v>51</v>
      </c>
      <c r="O22">
        <f>(I22*21)/100</f>
      </c>
      <c t="s">
        <v>22</v>
      </c>
    </row>
    <row r="23" spans="1:5" ht="12.75">
      <c r="A23" s="34" t="s">
        <v>52</v>
      </c>
      <c r="E23" s="35" t="s">
        <v>115</v>
      </c>
    </row>
    <row r="24" spans="1:5" ht="12.75">
      <c r="A24" s="36" t="s">
        <v>54</v>
      </c>
      <c r="E24" s="37" t="s">
        <v>1642</v>
      </c>
    </row>
    <row r="25" spans="1:5" ht="25.5">
      <c r="A25" t="s">
        <v>56</v>
      </c>
      <c r="E25" s="35" t="s">
        <v>1639</v>
      </c>
    </row>
    <row r="26" spans="1:16" ht="12.75">
      <c r="A26" s="25" t="s">
        <v>46</v>
      </c>
      <c s="29" t="s">
        <v>34</v>
      </c>
      <c s="29" t="s">
        <v>779</v>
      </c>
      <c s="25" t="s">
        <v>48</v>
      </c>
      <c s="30" t="s">
        <v>780</v>
      </c>
      <c s="31" t="s">
        <v>60</v>
      </c>
      <c s="32">
        <v>10</v>
      </c>
      <c s="33">
        <v>0</v>
      </c>
      <c s="33">
        <f>ROUND(ROUND(H26,2)*ROUND(G26,3),2)</f>
      </c>
      <c s="31" t="s">
        <v>51</v>
      </c>
      <c r="O26">
        <f>(I26*21)/100</f>
      </c>
      <c t="s">
        <v>22</v>
      </c>
    </row>
    <row r="27" spans="1:5" ht="38.25">
      <c r="A27" s="34" t="s">
        <v>52</v>
      </c>
      <c r="E27" s="35" t="s">
        <v>781</v>
      </c>
    </row>
    <row r="28" spans="1:5" ht="12.75">
      <c r="A28" s="36" t="s">
        <v>54</v>
      </c>
      <c r="E28" s="37" t="s">
        <v>914</v>
      </c>
    </row>
    <row r="29" spans="1:5" ht="63.75">
      <c r="A29" t="s">
        <v>56</v>
      </c>
      <c r="E29" s="35" t="s">
        <v>251</v>
      </c>
    </row>
    <row r="30" spans="1:18" ht="12.75" customHeight="1">
      <c r="A30" s="6" t="s">
        <v>44</v>
      </c>
      <c s="6"/>
      <c s="40" t="s">
        <v>32</v>
      </c>
      <c s="6"/>
      <c s="27" t="s">
        <v>309</v>
      </c>
      <c s="6"/>
      <c s="6"/>
      <c s="6"/>
      <c s="41">
        <f>0+Q30</f>
      </c>
      <c s="6"/>
      <c r="O30">
        <f>0+R30</f>
      </c>
      <c r="Q30">
        <f>0+I31+I35</f>
      </c>
      <c>
        <f>0+O31+O35</f>
      </c>
    </row>
    <row r="31" spans="1:16" ht="12.75">
      <c r="A31" s="25" t="s">
        <v>46</v>
      </c>
      <c s="29" t="s">
        <v>36</v>
      </c>
      <c s="29" t="s">
        <v>311</v>
      </c>
      <c s="25" t="s">
        <v>48</v>
      </c>
      <c s="30" t="s">
        <v>313</v>
      </c>
      <c s="31" t="s">
        <v>114</v>
      </c>
      <c s="32">
        <v>16</v>
      </c>
      <c s="33">
        <v>0</v>
      </c>
      <c s="33">
        <f>ROUND(ROUND(H31,2)*ROUND(G31,3),2)</f>
      </c>
      <c s="31" t="s">
        <v>51</v>
      </c>
      <c r="O31">
        <f>(I31*21)/100</f>
      </c>
      <c t="s">
        <v>22</v>
      </c>
    </row>
    <row r="32" spans="1:5" ht="12.75">
      <c r="A32" s="34" t="s">
        <v>52</v>
      </c>
      <c r="E32" s="35" t="s">
        <v>1643</v>
      </c>
    </row>
    <row r="33" spans="1:5" ht="12.75">
      <c r="A33" s="36" t="s">
        <v>54</v>
      </c>
      <c r="E33" s="37" t="s">
        <v>1644</v>
      </c>
    </row>
    <row r="34" spans="1:5" ht="369.75">
      <c r="A34" t="s">
        <v>56</v>
      </c>
      <c r="E34" s="35" t="s">
        <v>980</v>
      </c>
    </row>
    <row r="35" spans="1:16" ht="12.75">
      <c r="A35" s="25" t="s">
        <v>46</v>
      </c>
      <c s="29" t="s">
        <v>77</v>
      </c>
      <c s="29" t="s">
        <v>317</v>
      </c>
      <c s="25" t="s">
        <v>48</v>
      </c>
      <c s="30" t="s">
        <v>318</v>
      </c>
      <c s="31" t="s">
        <v>114</v>
      </c>
      <c s="32">
        <v>16</v>
      </c>
      <c s="33">
        <v>0</v>
      </c>
      <c s="33">
        <f>ROUND(ROUND(H35,2)*ROUND(G35,3),2)</f>
      </c>
      <c s="31" t="s">
        <v>51</v>
      </c>
      <c r="O35">
        <f>(I35*21)/100</f>
      </c>
      <c t="s">
        <v>22</v>
      </c>
    </row>
    <row r="36" spans="1:5" ht="12.75">
      <c r="A36" s="34" t="s">
        <v>52</v>
      </c>
      <c r="E36" s="35" t="s">
        <v>48</v>
      </c>
    </row>
    <row r="37" spans="1:5" ht="25.5">
      <c r="A37" s="36" t="s">
        <v>54</v>
      </c>
      <c r="E37" s="37" t="s">
        <v>1645</v>
      </c>
    </row>
    <row r="38" spans="1:5" ht="102">
      <c r="A38" t="s">
        <v>56</v>
      </c>
      <c r="E38" s="35" t="s">
        <v>320</v>
      </c>
    </row>
    <row r="39" spans="1:18" ht="12.75" customHeight="1">
      <c r="A39" s="6" t="s">
        <v>44</v>
      </c>
      <c s="6"/>
      <c s="40" t="s">
        <v>34</v>
      </c>
      <c s="6"/>
      <c s="27" t="s">
        <v>321</v>
      </c>
      <c s="6"/>
      <c s="6"/>
      <c s="6"/>
      <c s="41">
        <f>0+Q39</f>
      </c>
      <c s="6"/>
      <c r="O39">
        <f>0+R39</f>
      </c>
      <c r="Q39">
        <f>0+I40+I44+I48</f>
      </c>
      <c>
        <f>0+O40+O44+O48</f>
      </c>
    </row>
    <row r="40" spans="1:16" ht="12.75">
      <c r="A40" s="25" t="s">
        <v>46</v>
      </c>
      <c s="29" t="s">
        <v>118</v>
      </c>
      <c s="29" t="s">
        <v>347</v>
      </c>
      <c s="25" t="s">
        <v>48</v>
      </c>
      <c s="30" t="s">
        <v>348</v>
      </c>
      <c s="31" t="s">
        <v>50</v>
      </c>
      <c s="32">
        <v>540</v>
      </c>
      <c s="33">
        <v>0</v>
      </c>
      <c s="33">
        <f>ROUND(ROUND(H40,2)*ROUND(G40,3),2)</f>
      </c>
      <c s="31" t="s">
        <v>51</v>
      </c>
      <c r="O40">
        <f>(I40*21)/100</f>
      </c>
      <c t="s">
        <v>22</v>
      </c>
    </row>
    <row r="41" spans="1:5" ht="25.5">
      <c r="A41" s="34" t="s">
        <v>52</v>
      </c>
      <c r="E41" s="35" t="s">
        <v>349</v>
      </c>
    </row>
    <row r="42" spans="1:5" ht="12.75">
      <c r="A42" s="36" t="s">
        <v>54</v>
      </c>
      <c r="E42" s="37" t="s">
        <v>1646</v>
      </c>
    </row>
    <row r="43" spans="1:5" ht="51">
      <c r="A43" t="s">
        <v>56</v>
      </c>
      <c r="E43" s="35" t="s">
        <v>345</v>
      </c>
    </row>
    <row r="44" spans="1:16" ht="12.75">
      <c r="A44" s="25" t="s">
        <v>46</v>
      </c>
      <c s="29" t="s">
        <v>39</v>
      </c>
      <c s="29" t="s">
        <v>357</v>
      </c>
      <c s="25" t="s">
        <v>211</v>
      </c>
      <c s="30" t="s">
        <v>358</v>
      </c>
      <c s="31" t="s">
        <v>114</v>
      </c>
      <c s="32">
        <v>21.6</v>
      </c>
      <c s="33">
        <v>0</v>
      </c>
      <c s="33">
        <f>ROUND(ROUND(H44,2)*ROUND(G44,3),2)</f>
      </c>
      <c s="31" t="s">
        <v>51</v>
      </c>
      <c r="O44">
        <f>(I44*21)/100</f>
      </c>
      <c t="s">
        <v>22</v>
      </c>
    </row>
    <row r="45" spans="1:5" ht="38.25">
      <c r="A45" s="34" t="s">
        <v>52</v>
      </c>
      <c r="E45" s="35" t="s">
        <v>359</v>
      </c>
    </row>
    <row r="46" spans="1:5" ht="25.5">
      <c r="A46" s="36" t="s">
        <v>54</v>
      </c>
      <c r="E46" s="37" t="s">
        <v>1647</v>
      </c>
    </row>
    <row r="47" spans="1:5" ht="165.75">
      <c r="A47" t="s">
        <v>56</v>
      </c>
      <c r="E47" s="35" t="s">
        <v>361</v>
      </c>
    </row>
    <row r="48" spans="1:16" ht="12.75">
      <c r="A48" s="25" t="s">
        <v>46</v>
      </c>
      <c s="29" t="s">
        <v>41</v>
      </c>
      <c s="29" t="s">
        <v>376</v>
      </c>
      <c s="25" t="s">
        <v>48</v>
      </c>
      <c s="30" t="s">
        <v>377</v>
      </c>
      <c s="31" t="s">
        <v>158</v>
      </c>
      <c s="32">
        <v>66</v>
      </c>
      <c s="33">
        <v>0</v>
      </c>
      <c s="33">
        <f>ROUND(ROUND(H48,2)*ROUND(G48,3),2)</f>
      </c>
      <c s="31" t="s">
        <v>51</v>
      </c>
      <c r="O48">
        <f>(I48*21)/100</f>
      </c>
      <c t="s">
        <v>22</v>
      </c>
    </row>
    <row r="49" spans="1:5" ht="12.75">
      <c r="A49" s="34" t="s">
        <v>52</v>
      </c>
      <c r="E49" s="35" t="s">
        <v>48</v>
      </c>
    </row>
    <row r="50" spans="1:5" ht="12.75">
      <c r="A50" s="36" t="s">
        <v>54</v>
      </c>
      <c r="E50" s="37" t="s">
        <v>1648</v>
      </c>
    </row>
    <row r="51" spans="1:5" ht="38.25">
      <c r="A51" t="s">
        <v>56</v>
      </c>
      <c r="E51" s="35" t="s">
        <v>379</v>
      </c>
    </row>
    <row r="52" spans="1:18" ht="12.75" customHeight="1">
      <c r="A52" s="6" t="s">
        <v>44</v>
      </c>
      <c s="6"/>
      <c s="40" t="s">
        <v>36</v>
      </c>
      <c s="6"/>
      <c s="27" t="s">
        <v>825</v>
      </c>
      <c s="6"/>
      <c s="6"/>
      <c s="6"/>
      <c s="41">
        <f>0+Q52</f>
      </c>
      <c s="6"/>
      <c r="O52">
        <f>0+R52</f>
      </c>
      <c r="Q52">
        <f>0+I53+I57</f>
      </c>
      <c>
        <f>0+O53+O57</f>
      </c>
    </row>
    <row r="53" spans="1:16" ht="12.75">
      <c r="A53" s="25" t="s">
        <v>46</v>
      </c>
      <c s="29" t="s">
        <v>43</v>
      </c>
      <c s="29" t="s">
        <v>1649</v>
      </c>
      <c s="25" t="s">
        <v>87</v>
      </c>
      <c s="30" t="s">
        <v>1650</v>
      </c>
      <c s="31" t="s">
        <v>158</v>
      </c>
      <c s="32">
        <v>1136</v>
      </c>
      <c s="33">
        <v>0</v>
      </c>
      <c s="33">
        <f>ROUND(ROUND(H53,2)*ROUND(G53,3),2)</f>
      </c>
      <c s="31" t="s">
        <v>1651</v>
      </c>
      <c r="O53">
        <f>(I53*21)/100</f>
      </c>
      <c t="s">
        <v>22</v>
      </c>
    </row>
    <row r="54" spans="1:5" ht="25.5">
      <c r="A54" s="34" t="s">
        <v>52</v>
      </c>
      <c r="E54" s="35" t="s">
        <v>1652</v>
      </c>
    </row>
    <row r="55" spans="1:5" ht="12.75">
      <c r="A55" s="36" t="s">
        <v>54</v>
      </c>
      <c r="E55" s="37" t="s">
        <v>1653</v>
      </c>
    </row>
    <row r="56" spans="1:5" ht="51">
      <c r="A56" t="s">
        <v>56</v>
      </c>
      <c r="E56" s="35" t="s">
        <v>1654</v>
      </c>
    </row>
    <row r="57" spans="1:16" ht="12.75">
      <c r="A57" s="25" t="s">
        <v>46</v>
      </c>
      <c s="29" t="s">
        <v>138</v>
      </c>
      <c s="29" t="s">
        <v>1655</v>
      </c>
      <c s="25" t="s">
        <v>48</v>
      </c>
      <c s="30" t="s">
        <v>1656</v>
      </c>
      <c s="31" t="s">
        <v>50</v>
      </c>
      <c s="32">
        <v>506</v>
      </c>
      <c s="33">
        <v>0</v>
      </c>
      <c s="33">
        <f>ROUND(ROUND(H57,2)*ROUND(G57,3),2)</f>
      </c>
      <c s="31" t="s">
        <v>51</v>
      </c>
      <c r="O57">
        <f>(I57*21)/100</f>
      </c>
      <c t="s">
        <v>22</v>
      </c>
    </row>
    <row r="58" spans="1:5" ht="12.75">
      <c r="A58" s="34" t="s">
        <v>52</v>
      </c>
      <c r="E58" s="35" t="s">
        <v>48</v>
      </c>
    </row>
    <row r="59" spans="1:5" ht="25.5">
      <c r="A59" s="36" t="s">
        <v>54</v>
      </c>
      <c r="E59" s="37" t="s">
        <v>1657</v>
      </c>
    </row>
    <row r="60" spans="1:5" ht="89.25">
      <c r="A60" t="s">
        <v>56</v>
      </c>
      <c r="E60" s="35" t="s">
        <v>829</v>
      </c>
    </row>
    <row r="61" spans="1:18" ht="12.75" customHeight="1">
      <c r="A61" s="6" t="s">
        <v>44</v>
      </c>
      <c s="6"/>
      <c s="40" t="s">
        <v>77</v>
      </c>
      <c s="6"/>
      <c s="27" t="s">
        <v>996</v>
      </c>
      <c s="6"/>
      <c s="6"/>
      <c s="6"/>
      <c s="41">
        <f>0+Q61</f>
      </c>
      <c s="6"/>
      <c r="O61">
        <f>0+R61</f>
      </c>
      <c r="Q61">
        <f>0+I62</f>
      </c>
      <c>
        <f>0+O62</f>
      </c>
    </row>
    <row r="62" spans="1:16" ht="12.75">
      <c r="A62" s="25" t="s">
        <v>46</v>
      </c>
      <c s="29" t="s">
        <v>144</v>
      </c>
      <c s="29" t="s">
        <v>997</v>
      </c>
      <c s="25" t="s">
        <v>48</v>
      </c>
      <c s="30" t="s">
        <v>998</v>
      </c>
      <c s="31" t="s">
        <v>50</v>
      </c>
      <c s="32">
        <v>1266.44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114.75">
      <c r="A63" s="34" t="s">
        <v>52</v>
      </c>
      <c r="E63" s="35" t="s">
        <v>1658</v>
      </c>
    </row>
    <row r="64" spans="1:5" ht="38.25">
      <c r="A64" s="36" t="s">
        <v>54</v>
      </c>
      <c r="E64" s="37" t="s">
        <v>1659</v>
      </c>
    </row>
    <row r="65" spans="1:5" ht="51">
      <c r="A65" t="s">
        <v>56</v>
      </c>
      <c r="E65" s="35" t="s">
        <v>1000</v>
      </c>
    </row>
    <row r="66" spans="1:18" ht="12.75" customHeight="1">
      <c r="A66" s="6" t="s">
        <v>44</v>
      </c>
      <c s="6"/>
      <c s="40" t="s">
        <v>118</v>
      </c>
      <c s="6"/>
      <c s="27" t="s">
        <v>544</v>
      </c>
      <c s="6"/>
      <c s="6"/>
      <c s="6"/>
      <c s="41">
        <f>0+Q66</f>
      </c>
      <c s="6"/>
      <c r="O66">
        <f>0+R66</f>
      </c>
      <c r="Q66">
        <f>0+I67</f>
      </c>
      <c>
        <f>0+O67</f>
      </c>
    </row>
    <row r="67" spans="1:16" ht="12.75">
      <c r="A67" s="25" t="s">
        <v>46</v>
      </c>
      <c s="29" t="s">
        <v>149</v>
      </c>
      <c s="29" t="s">
        <v>558</v>
      </c>
      <c s="25" t="s">
        <v>48</v>
      </c>
      <c s="30" t="s">
        <v>559</v>
      </c>
      <c s="31" t="s">
        <v>60</v>
      </c>
      <c s="32">
        <v>10</v>
      </c>
      <c s="33">
        <v>0</v>
      </c>
      <c s="33">
        <f>ROUND(ROUND(H67,2)*ROUND(G67,3),2)</f>
      </c>
      <c s="31" t="s">
        <v>51</v>
      </c>
      <c r="O67">
        <f>(I67*21)/100</f>
      </c>
      <c t="s">
        <v>22</v>
      </c>
    </row>
    <row r="68" spans="1:5" ht="12.75">
      <c r="A68" s="34" t="s">
        <v>52</v>
      </c>
      <c r="E68" s="35" t="s">
        <v>48</v>
      </c>
    </row>
    <row r="69" spans="1:5" ht="12.75">
      <c r="A69" s="36" t="s">
        <v>54</v>
      </c>
      <c r="E69" s="37" t="s">
        <v>942</v>
      </c>
    </row>
    <row r="70" spans="1:5" ht="25.5">
      <c r="A70" t="s">
        <v>56</v>
      </c>
      <c r="E70" s="35" t="s">
        <v>557</v>
      </c>
    </row>
    <row r="71" spans="1:18" ht="12.75" customHeight="1">
      <c r="A71" s="6" t="s">
        <v>44</v>
      </c>
      <c s="6"/>
      <c s="40" t="s">
        <v>39</v>
      </c>
      <c s="6"/>
      <c s="27" t="s">
        <v>154</v>
      </c>
      <c s="6"/>
      <c s="6"/>
      <c s="6"/>
      <c s="41">
        <f>0+Q71</f>
      </c>
      <c s="6"/>
      <c r="O71">
        <f>0+R71</f>
      </c>
      <c r="Q71">
        <f>0+I72+I76+I80+I84+I88+I92+I96+I100+I104</f>
      </c>
      <c>
        <f>0+O72+O76+O80+O84+O88+O92+O96+O100+O104</f>
      </c>
    </row>
    <row r="72" spans="1:16" ht="25.5">
      <c r="A72" s="25" t="s">
        <v>46</v>
      </c>
      <c s="29" t="s">
        <v>155</v>
      </c>
      <c s="29" t="s">
        <v>436</v>
      </c>
      <c s="25" t="s">
        <v>48</v>
      </c>
      <c s="30" t="s">
        <v>437</v>
      </c>
      <c s="31" t="s">
        <v>50</v>
      </c>
      <c s="32">
        <v>8.25</v>
      </c>
      <c s="33">
        <v>0</v>
      </c>
      <c s="33">
        <f>ROUND(ROUND(H72,2)*ROUND(G72,3),2)</f>
      </c>
      <c s="31" t="s">
        <v>51</v>
      </c>
      <c r="O72">
        <f>(I72*21)/100</f>
      </c>
      <c t="s">
        <v>22</v>
      </c>
    </row>
    <row r="73" spans="1:5" ht="25.5">
      <c r="A73" s="34" t="s">
        <v>52</v>
      </c>
      <c r="E73" s="35" t="s">
        <v>438</v>
      </c>
    </row>
    <row r="74" spans="1:5" ht="12.75">
      <c r="A74" s="36" t="s">
        <v>54</v>
      </c>
      <c r="E74" s="37" t="s">
        <v>1660</v>
      </c>
    </row>
    <row r="75" spans="1:5" ht="38.25">
      <c r="A75" t="s">
        <v>56</v>
      </c>
      <c r="E75" s="35" t="s">
        <v>440</v>
      </c>
    </row>
    <row r="76" spans="1:16" ht="25.5">
      <c r="A76" s="25" t="s">
        <v>46</v>
      </c>
      <c s="29" t="s">
        <v>162</v>
      </c>
      <c s="29" t="s">
        <v>442</v>
      </c>
      <c s="25" t="s">
        <v>48</v>
      </c>
      <c s="30" t="s">
        <v>443</v>
      </c>
      <c s="31" t="s">
        <v>50</v>
      </c>
      <c s="32">
        <v>8.25</v>
      </c>
      <c s="33">
        <v>0</v>
      </c>
      <c s="33">
        <f>ROUND(ROUND(H76,2)*ROUND(G76,3),2)</f>
      </c>
      <c s="31" t="s">
        <v>51</v>
      </c>
      <c r="O76">
        <f>(I76*21)/100</f>
      </c>
      <c t="s">
        <v>22</v>
      </c>
    </row>
    <row r="77" spans="1:5" ht="25.5">
      <c r="A77" s="34" t="s">
        <v>52</v>
      </c>
      <c r="E77" s="35" t="s">
        <v>444</v>
      </c>
    </row>
    <row r="78" spans="1:5" ht="12.75">
      <c r="A78" s="36" t="s">
        <v>54</v>
      </c>
      <c r="E78" s="37" t="s">
        <v>1660</v>
      </c>
    </row>
    <row r="79" spans="1:5" ht="38.25">
      <c r="A79" t="s">
        <v>56</v>
      </c>
      <c r="E79" s="35" t="s">
        <v>440</v>
      </c>
    </row>
    <row r="80" spans="1:16" ht="12.75">
      <c r="A80" s="25" t="s">
        <v>46</v>
      </c>
      <c s="29" t="s">
        <v>166</v>
      </c>
      <c s="29" t="s">
        <v>595</v>
      </c>
      <c s="25" t="s">
        <v>48</v>
      </c>
      <c s="30" t="s">
        <v>596</v>
      </c>
      <c s="31" t="s">
        <v>158</v>
      </c>
      <c s="32">
        <v>83</v>
      </c>
      <c s="33">
        <v>0</v>
      </c>
      <c s="33">
        <f>ROUND(ROUND(H80,2)*ROUND(G80,3),2)</f>
      </c>
      <c s="31" t="s">
        <v>51</v>
      </c>
      <c r="O80">
        <f>(I80*21)/100</f>
      </c>
      <c t="s">
        <v>22</v>
      </c>
    </row>
    <row r="81" spans="1:5" ht="38.25">
      <c r="A81" s="34" t="s">
        <v>52</v>
      </c>
      <c r="E81" s="35" t="s">
        <v>597</v>
      </c>
    </row>
    <row r="82" spans="1:5" ht="12.75">
      <c r="A82" s="36" t="s">
        <v>54</v>
      </c>
      <c r="E82" s="37" t="s">
        <v>1661</v>
      </c>
    </row>
    <row r="83" spans="1:5" ht="38.25">
      <c r="A83" t="s">
        <v>56</v>
      </c>
      <c r="E83" s="35" t="s">
        <v>599</v>
      </c>
    </row>
    <row r="84" spans="1:16" ht="12.75">
      <c r="A84" s="25" t="s">
        <v>46</v>
      </c>
      <c s="29" t="s">
        <v>171</v>
      </c>
      <c s="29" t="s">
        <v>452</v>
      </c>
      <c s="25" t="s">
        <v>48</v>
      </c>
      <c s="30" t="s">
        <v>453</v>
      </c>
      <c s="31" t="s">
        <v>158</v>
      </c>
      <c s="32">
        <v>66</v>
      </c>
      <c s="33">
        <v>0</v>
      </c>
      <c s="33">
        <f>ROUND(ROUND(H84,2)*ROUND(G84,3),2)</f>
      </c>
      <c s="31" t="s">
        <v>51</v>
      </c>
      <c r="O84">
        <f>(I84*21)/100</f>
      </c>
      <c t="s">
        <v>22</v>
      </c>
    </row>
    <row r="85" spans="1:5" ht="12.75">
      <c r="A85" s="34" t="s">
        <v>52</v>
      </c>
      <c r="E85" s="35" t="s">
        <v>48</v>
      </c>
    </row>
    <row r="86" spans="1:5" ht="12.75">
      <c r="A86" s="36" t="s">
        <v>54</v>
      </c>
      <c r="E86" s="37" t="s">
        <v>1662</v>
      </c>
    </row>
    <row r="87" spans="1:5" ht="25.5">
      <c r="A87" t="s">
        <v>56</v>
      </c>
      <c r="E87" s="35" t="s">
        <v>455</v>
      </c>
    </row>
    <row r="88" spans="1:16" ht="12.75">
      <c r="A88" s="25" t="s">
        <v>46</v>
      </c>
      <c s="29" t="s">
        <v>174</v>
      </c>
      <c s="29" t="s">
        <v>1663</v>
      </c>
      <c s="25" t="s">
        <v>48</v>
      </c>
      <c s="30" t="s">
        <v>1664</v>
      </c>
      <c s="31" t="s">
        <v>158</v>
      </c>
      <c s="32">
        <v>198</v>
      </c>
      <c s="33">
        <v>0</v>
      </c>
      <c s="33">
        <f>ROUND(ROUND(H88,2)*ROUND(G88,3),2)</f>
      </c>
      <c s="31" t="s">
        <v>51</v>
      </c>
      <c r="O88">
        <f>(I88*21)/100</f>
      </c>
      <c t="s">
        <v>22</v>
      </c>
    </row>
    <row r="89" spans="1:5" ht="12.75">
      <c r="A89" s="34" t="s">
        <v>52</v>
      </c>
      <c r="E89" s="35" t="s">
        <v>48</v>
      </c>
    </row>
    <row r="90" spans="1:5" ht="38.25">
      <c r="A90" s="36" t="s">
        <v>54</v>
      </c>
      <c r="E90" s="37" t="s">
        <v>1638</v>
      </c>
    </row>
    <row r="91" spans="1:5" ht="38.25">
      <c r="A91" t="s">
        <v>56</v>
      </c>
      <c r="E91" s="35" t="s">
        <v>1597</v>
      </c>
    </row>
    <row r="92" spans="1:16" ht="12.75">
      <c r="A92" s="25" t="s">
        <v>46</v>
      </c>
      <c s="29" t="s">
        <v>177</v>
      </c>
      <c s="29" t="s">
        <v>1665</v>
      </c>
      <c s="25" t="s">
        <v>48</v>
      </c>
      <c s="30" t="s">
        <v>1666</v>
      </c>
      <c s="31" t="s">
        <v>158</v>
      </c>
      <c s="32">
        <v>166</v>
      </c>
      <c s="33">
        <v>0</v>
      </c>
      <c s="33">
        <f>ROUND(ROUND(H92,2)*ROUND(G92,3),2)</f>
      </c>
      <c s="31" t="s">
        <v>51</v>
      </c>
      <c r="O92">
        <f>(I92*21)/100</f>
      </c>
      <c t="s">
        <v>22</v>
      </c>
    </row>
    <row r="93" spans="1:5" ht="12.75">
      <c r="A93" s="34" t="s">
        <v>52</v>
      </c>
      <c r="E93" s="35" t="s">
        <v>48</v>
      </c>
    </row>
    <row r="94" spans="1:5" ht="12.75">
      <c r="A94" s="36" t="s">
        <v>54</v>
      </c>
      <c r="E94" s="37" t="s">
        <v>1642</v>
      </c>
    </row>
    <row r="95" spans="1:5" ht="38.25">
      <c r="A95" t="s">
        <v>56</v>
      </c>
      <c r="E95" s="35" t="s">
        <v>1597</v>
      </c>
    </row>
    <row r="96" spans="1:16" ht="12.75">
      <c r="A96" s="25" t="s">
        <v>46</v>
      </c>
      <c s="29" t="s">
        <v>182</v>
      </c>
      <c s="29" t="s">
        <v>1667</v>
      </c>
      <c s="25" t="s">
        <v>48</v>
      </c>
      <c s="30" t="s">
        <v>1668</v>
      </c>
      <c s="31" t="s">
        <v>114</v>
      </c>
      <c s="32">
        <v>0.026</v>
      </c>
      <c s="33">
        <v>0</v>
      </c>
      <c s="33">
        <f>ROUND(ROUND(H96,2)*ROUND(G96,3),2)</f>
      </c>
      <c s="31" t="s">
        <v>51</v>
      </c>
      <c r="O96">
        <f>(I96*21)/100</f>
      </c>
      <c t="s">
        <v>22</v>
      </c>
    </row>
    <row r="97" spans="1:5" ht="12.75">
      <c r="A97" s="34" t="s">
        <v>52</v>
      </c>
      <c r="E97" s="35" t="s">
        <v>48</v>
      </c>
    </row>
    <row r="98" spans="1:5" ht="25.5">
      <c r="A98" s="36" t="s">
        <v>54</v>
      </c>
      <c r="E98" s="37" t="s">
        <v>1669</v>
      </c>
    </row>
    <row r="99" spans="1:5" ht="38.25">
      <c r="A99" t="s">
        <v>56</v>
      </c>
      <c r="E99" s="35" t="s">
        <v>1670</v>
      </c>
    </row>
    <row r="100" spans="1:16" ht="12.75">
      <c r="A100" s="25" t="s">
        <v>46</v>
      </c>
      <c s="29" t="s">
        <v>187</v>
      </c>
      <c s="29" t="s">
        <v>1671</v>
      </c>
      <c s="25" t="s">
        <v>48</v>
      </c>
      <c s="30" t="s">
        <v>1672</v>
      </c>
      <c s="31" t="s">
        <v>50</v>
      </c>
      <c s="32">
        <v>1262.44</v>
      </c>
      <c s="33">
        <v>0</v>
      </c>
      <c s="33">
        <f>ROUND(ROUND(H100,2)*ROUND(G100,3),2)</f>
      </c>
      <c s="31" t="s">
        <v>51</v>
      </c>
      <c r="O100">
        <f>(I100*21)/100</f>
      </c>
      <c t="s">
        <v>22</v>
      </c>
    </row>
    <row r="101" spans="1:5" ht="12.75">
      <c r="A101" s="34" t="s">
        <v>52</v>
      </c>
      <c r="E101" s="35" t="s">
        <v>48</v>
      </c>
    </row>
    <row r="102" spans="1:5" ht="51">
      <c r="A102" s="36" t="s">
        <v>54</v>
      </c>
      <c r="E102" s="37" t="s">
        <v>1673</v>
      </c>
    </row>
    <row r="103" spans="1:5" ht="25.5">
      <c r="A103" t="s">
        <v>56</v>
      </c>
      <c r="E103" s="35" t="s">
        <v>1624</v>
      </c>
    </row>
    <row r="104" spans="1:16" ht="12.75">
      <c r="A104" s="25" t="s">
        <v>46</v>
      </c>
      <c s="29" t="s">
        <v>192</v>
      </c>
      <c s="29" t="s">
        <v>1674</v>
      </c>
      <c s="25" t="s">
        <v>48</v>
      </c>
      <c s="30" t="s">
        <v>1675</v>
      </c>
      <c s="31" t="s">
        <v>50</v>
      </c>
      <c s="32">
        <v>830</v>
      </c>
      <c s="33">
        <v>0</v>
      </c>
      <c s="33">
        <f>ROUND(ROUND(H104,2)*ROUND(G104,3),2)</f>
      </c>
      <c s="31" t="s">
        <v>51</v>
      </c>
      <c r="O104">
        <f>(I104*21)/100</f>
      </c>
      <c t="s">
        <v>22</v>
      </c>
    </row>
    <row r="105" spans="1:5" ht="12.75">
      <c r="A105" s="34" t="s">
        <v>52</v>
      </c>
      <c r="E105" s="35" t="s">
        <v>48</v>
      </c>
    </row>
    <row r="106" spans="1:5" ht="25.5">
      <c r="A106" s="36" t="s">
        <v>54</v>
      </c>
      <c r="E106" s="37" t="s">
        <v>1676</v>
      </c>
    </row>
    <row r="107" spans="1:5" ht="25.5">
      <c r="A107" t="s">
        <v>56</v>
      </c>
      <c r="E107" s="35" t="s">
        <v>1629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0+O8+O13+O22+O31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1677</v>
      </c>
      <c s="38">
        <f>0+I8+I13+I22+I31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1677</v>
      </c>
      <c s="6"/>
      <c s="18" t="s">
        <v>1678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28</v>
      </c>
      <c s="19"/>
      <c s="27" t="s">
        <v>45</v>
      </c>
      <c s="19"/>
      <c s="19"/>
      <c s="19"/>
      <c s="28">
        <f>0+Q8</f>
      </c>
      <c s="19"/>
      <c r="O8">
        <f>0+R8</f>
      </c>
      <c r="Q8">
        <f>0+I9</f>
      </c>
      <c>
        <f>0+O9</f>
      </c>
    </row>
    <row r="9" spans="1:16" ht="12.75">
      <c r="A9" s="25" t="s">
        <v>46</v>
      </c>
      <c s="29" t="s">
        <v>28</v>
      </c>
      <c s="29" t="s">
        <v>47</v>
      </c>
      <c s="25" t="s">
        <v>48</v>
      </c>
      <c s="30" t="s">
        <v>49</v>
      </c>
      <c s="31" t="s">
        <v>50</v>
      </c>
      <c s="32">
        <v>80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51">
      <c r="A10" s="34" t="s">
        <v>52</v>
      </c>
      <c r="E10" s="35" t="s">
        <v>53</v>
      </c>
    </row>
    <row r="11" spans="1:5" ht="12.75">
      <c r="A11" s="36" t="s">
        <v>54</v>
      </c>
      <c r="E11" s="37" t="s">
        <v>1160</v>
      </c>
    </row>
    <row r="12" spans="1:5" ht="38.25">
      <c r="A12" t="s">
        <v>56</v>
      </c>
      <c r="E12" s="35" t="s">
        <v>57</v>
      </c>
    </row>
    <row r="13" spans="1:18" ht="12.75" customHeight="1">
      <c r="A13" s="6" t="s">
        <v>44</v>
      </c>
      <c s="6"/>
      <c s="40" t="s">
        <v>21</v>
      </c>
      <c s="6"/>
      <c s="27" t="s">
        <v>1454</v>
      </c>
      <c s="6"/>
      <c s="6"/>
      <c s="6"/>
      <c s="41">
        <f>0+Q13</f>
      </c>
      <c s="6"/>
      <c r="O13">
        <f>0+R13</f>
      </c>
      <c r="Q13">
        <f>0+I14+I18</f>
      </c>
      <c>
        <f>0+O14+O18</f>
      </c>
    </row>
    <row r="14" spans="1:16" ht="12.75">
      <c r="A14" s="25" t="s">
        <v>46</v>
      </c>
      <c s="29" t="s">
        <v>22</v>
      </c>
      <c s="29" t="s">
        <v>1679</v>
      </c>
      <c s="25" t="s">
        <v>48</v>
      </c>
      <c s="30" t="s">
        <v>1680</v>
      </c>
      <c s="31" t="s">
        <v>114</v>
      </c>
      <c s="32">
        <v>10.8</v>
      </c>
      <c s="33">
        <v>0</v>
      </c>
      <c s="33">
        <f>ROUND(ROUND(H14,2)*ROUND(G14,3),2)</f>
      </c>
      <c s="31" t="s">
        <v>51</v>
      </c>
      <c r="O14">
        <f>(I14*21)/100</f>
      </c>
      <c t="s">
        <v>22</v>
      </c>
    </row>
    <row r="15" spans="1:5" ht="12.75">
      <c r="A15" s="34" t="s">
        <v>52</v>
      </c>
      <c r="E15" s="35" t="s">
        <v>1681</v>
      </c>
    </row>
    <row r="16" spans="1:5" ht="25.5">
      <c r="A16" s="36" t="s">
        <v>54</v>
      </c>
      <c r="E16" s="37" t="s">
        <v>1682</v>
      </c>
    </row>
    <row r="17" spans="1:5" ht="89.25">
      <c r="A17" t="s">
        <v>56</v>
      </c>
      <c r="E17" s="35" t="s">
        <v>1683</v>
      </c>
    </row>
    <row r="18" spans="1:16" ht="12.75">
      <c r="A18" s="25" t="s">
        <v>46</v>
      </c>
      <c s="29" t="s">
        <v>21</v>
      </c>
      <c s="29" t="s">
        <v>1684</v>
      </c>
      <c s="25" t="s">
        <v>48</v>
      </c>
      <c s="30" t="s">
        <v>1685</v>
      </c>
      <c s="31" t="s">
        <v>114</v>
      </c>
      <c s="32">
        <v>10.8</v>
      </c>
      <c s="33">
        <v>0</v>
      </c>
      <c s="33">
        <f>ROUND(ROUND(H18,2)*ROUND(G18,3),2)</f>
      </c>
      <c s="31" t="s">
        <v>51</v>
      </c>
      <c r="O18">
        <f>(I18*21)/100</f>
      </c>
      <c t="s">
        <v>22</v>
      </c>
    </row>
    <row r="19" spans="1:5" ht="12.75">
      <c r="A19" s="34" t="s">
        <v>52</v>
      </c>
      <c r="E19" s="35" t="s">
        <v>1686</v>
      </c>
    </row>
    <row r="20" spans="1:5" ht="25.5">
      <c r="A20" s="36" t="s">
        <v>54</v>
      </c>
      <c r="E20" s="37" t="s">
        <v>1682</v>
      </c>
    </row>
    <row r="21" spans="1:5" ht="102">
      <c r="A21" t="s">
        <v>56</v>
      </c>
      <c r="E21" s="35" t="s">
        <v>1687</v>
      </c>
    </row>
    <row r="22" spans="1:18" ht="12.75" customHeight="1">
      <c r="A22" s="6" t="s">
        <v>44</v>
      </c>
      <c s="6"/>
      <c s="40" t="s">
        <v>32</v>
      </c>
      <c s="6"/>
      <c s="27" t="s">
        <v>309</v>
      </c>
      <c s="6"/>
      <c s="6"/>
      <c s="6"/>
      <c s="41">
        <f>0+Q22</f>
      </c>
      <c s="6"/>
      <c r="O22">
        <f>0+R22</f>
      </c>
      <c r="Q22">
        <f>0+I23+I27</f>
      </c>
      <c>
        <f>0+O23+O27</f>
      </c>
    </row>
    <row r="23" spans="1:16" ht="12.75">
      <c r="A23" s="25" t="s">
        <v>46</v>
      </c>
      <c s="29" t="s">
        <v>32</v>
      </c>
      <c s="29" t="s">
        <v>311</v>
      </c>
      <c s="25" t="s">
        <v>48</v>
      </c>
      <c s="30" t="s">
        <v>313</v>
      </c>
      <c s="31" t="s">
        <v>114</v>
      </c>
      <c s="32">
        <v>24</v>
      </c>
      <c s="33">
        <v>0</v>
      </c>
      <c s="33">
        <f>ROUND(ROUND(H23,2)*ROUND(G23,3),2)</f>
      </c>
      <c s="31" t="s">
        <v>51</v>
      </c>
      <c r="O23">
        <f>(I23*21)/100</f>
      </c>
      <c t="s">
        <v>22</v>
      </c>
    </row>
    <row r="24" spans="1:5" ht="12.75">
      <c r="A24" s="34" t="s">
        <v>52</v>
      </c>
      <c r="E24" s="35" t="s">
        <v>48</v>
      </c>
    </row>
    <row r="25" spans="1:5" ht="25.5">
      <c r="A25" s="36" t="s">
        <v>54</v>
      </c>
      <c r="E25" s="37" t="s">
        <v>1688</v>
      </c>
    </row>
    <row r="26" spans="1:5" ht="369.75">
      <c r="A26" t="s">
        <v>56</v>
      </c>
      <c r="E26" s="35" t="s">
        <v>980</v>
      </c>
    </row>
    <row r="27" spans="1:16" ht="12.75">
      <c r="A27" s="25" t="s">
        <v>46</v>
      </c>
      <c s="29" t="s">
        <v>34</v>
      </c>
      <c s="29" t="s">
        <v>317</v>
      </c>
      <c s="25" t="s">
        <v>48</v>
      </c>
      <c s="30" t="s">
        <v>318</v>
      </c>
      <c s="31" t="s">
        <v>114</v>
      </c>
      <c s="32">
        <v>24</v>
      </c>
      <c s="33">
        <v>0</v>
      </c>
      <c s="33">
        <f>ROUND(ROUND(H27,2)*ROUND(G27,3),2)</f>
      </c>
      <c s="31" t="s">
        <v>51</v>
      </c>
      <c r="O27">
        <f>(I27*21)/100</f>
      </c>
      <c t="s">
        <v>22</v>
      </c>
    </row>
    <row r="28" spans="1:5" ht="12.75">
      <c r="A28" s="34" t="s">
        <v>52</v>
      </c>
      <c r="E28" s="35" t="s">
        <v>48</v>
      </c>
    </row>
    <row r="29" spans="1:5" ht="25.5">
      <c r="A29" s="36" t="s">
        <v>54</v>
      </c>
      <c r="E29" s="37" t="s">
        <v>1689</v>
      </c>
    </row>
    <row r="30" spans="1:5" ht="102">
      <c r="A30" t="s">
        <v>56</v>
      </c>
      <c r="E30" s="35" t="s">
        <v>320</v>
      </c>
    </row>
    <row r="31" spans="1:18" ht="12.75" customHeight="1">
      <c r="A31" s="6" t="s">
        <v>44</v>
      </c>
      <c s="6"/>
      <c s="40" t="s">
        <v>36</v>
      </c>
      <c s="6"/>
      <c s="27" t="s">
        <v>825</v>
      </c>
      <c s="6"/>
      <c s="6"/>
      <c s="6"/>
      <c s="41">
        <f>0+Q31</f>
      </c>
      <c s="6"/>
      <c r="O31">
        <f>0+R31</f>
      </c>
      <c r="Q31">
        <f>0+I32</f>
      </c>
      <c>
        <f>0+O32</f>
      </c>
    </row>
    <row r="32" spans="1:16" ht="12.75">
      <c r="A32" s="25" t="s">
        <v>46</v>
      </c>
      <c s="29" t="s">
        <v>36</v>
      </c>
      <c s="29" t="s">
        <v>826</v>
      </c>
      <c s="25" t="s">
        <v>211</v>
      </c>
      <c s="30" t="s">
        <v>827</v>
      </c>
      <c s="31" t="s">
        <v>50</v>
      </c>
      <c s="32">
        <v>820</v>
      </c>
      <c s="33">
        <v>0</v>
      </c>
      <c s="33">
        <f>ROUND(ROUND(H32,2)*ROUND(G32,3),2)</f>
      </c>
      <c s="31" t="s">
        <v>51</v>
      </c>
      <c r="O32">
        <f>(I32*21)/100</f>
      </c>
      <c t="s">
        <v>22</v>
      </c>
    </row>
    <row r="33" spans="1:5" ht="12.75">
      <c r="A33" s="34" t="s">
        <v>52</v>
      </c>
      <c r="E33" s="35" t="s">
        <v>48</v>
      </c>
    </row>
    <row r="34" spans="1:5" ht="63.75">
      <c r="A34" s="36" t="s">
        <v>54</v>
      </c>
      <c r="E34" s="37" t="s">
        <v>1690</v>
      </c>
    </row>
    <row r="35" spans="1:5" ht="114.75">
      <c r="A35" t="s">
        <v>56</v>
      </c>
      <c r="E35" s="35" t="s">
        <v>1691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0+O8+O13+O58+O99+O104+O113+O122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1692</v>
      </c>
      <c s="38">
        <f>0+I8+I13+I58+I99+I104+I113+I122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1692</v>
      </c>
      <c s="6"/>
      <c s="18" t="s">
        <v>1693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</f>
      </c>
      <c>
        <f>0+O9</f>
      </c>
    </row>
    <row r="9" spans="1:16" ht="25.5">
      <c r="A9" s="25" t="s">
        <v>46</v>
      </c>
      <c s="29" t="s">
        <v>28</v>
      </c>
      <c s="29" t="s">
        <v>92</v>
      </c>
      <c s="25" t="s">
        <v>87</v>
      </c>
      <c s="30" t="s">
        <v>88</v>
      </c>
      <c s="31" t="s">
        <v>89</v>
      </c>
      <c s="32">
        <v>1434.5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25.5">
      <c r="A10" s="34" t="s">
        <v>52</v>
      </c>
      <c r="E10" s="35" t="s">
        <v>93</v>
      </c>
    </row>
    <row r="11" spans="1:5" ht="51">
      <c r="A11" s="36" t="s">
        <v>54</v>
      </c>
      <c r="E11" s="37" t="s">
        <v>1694</v>
      </c>
    </row>
    <row r="12" spans="1:5" ht="89.25">
      <c r="A12" t="s">
        <v>56</v>
      </c>
      <c r="E12" s="35" t="s">
        <v>91</v>
      </c>
    </row>
    <row r="13" spans="1:18" ht="12.75" customHeight="1">
      <c r="A13" s="6" t="s">
        <v>44</v>
      </c>
      <c s="6"/>
      <c s="40" t="s">
        <v>28</v>
      </c>
      <c s="6"/>
      <c s="27" t="s">
        <v>45</v>
      </c>
      <c s="6"/>
      <c s="6"/>
      <c s="6"/>
      <c s="41">
        <f>0+Q13</f>
      </c>
      <c s="6"/>
      <c r="O13">
        <f>0+R13</f>
      </c>
      <c r="Q13">
        <f>0+I14+I18+I22+I26+I30+I34+I38+I42+I46+I50+I54</f>
      </c>
      <c>
        <f>0+O14+O18+O22+O26+O30+O34+O38+O42+O46+O50+O54</f>
      </c>
    </row>
    <row r="14" spans="1:16" ht="12.75">
      <c r="A14" s="25" t="s">
        <v>46</v>
      </c>
      <c s="29" t="s">
        <v>22</v>
      </c>
      <c s="29" t="s">
        <v>234</v>
      </c>
      <c s="25" t="s">
        <v>48</v>
      </c>
      <c s="30" t="s">
        <v>235</v>
      </c>
      <c s="31" t="s">
        <v>114</v>
      </c>
      <c s="32">
        <v>24.65</v>
      </c>
      <c s="33">
        <v>0</v>
      </c>
      <c s="33">
        <f>ROUND(ROUND(H14,2)*ROUND(G14,3),2)</f>
      </c>
      <c s="31" t="s">
        <v>51</v>
      </c>
      <c r="O14">
        <f>(I14*21)/100</f>
      </c>
      <c t="s">
        <v>22</v>
      </c>
    </row>
    <row r="15" spans="1:5" ht="12.75">
      <c r="A15" s="34" t="s">
        <v>52</v>
      </c>
      <c r="E15" s="35" t="s">
        <v>236</v>
      </c>
    </row>
    <row r="16" spans="1:5" ht="12.75">
      <c r="A16" s="36" t="s">
        <v>54</v>
      </c>
      <c r="E16" s="37" t="s">
        <v>1695</v>
      </c>
    </row>
    <row r="17" spans="1:5" ht="38.25">
      <c r="A17" t="s">
        <v>56</v>
      </c>
      <c r="E17" s="35" t="s">
        <v>238</v>
      </c>
    </row>
    <row r="18" spans="1:16" ht="12.75">
      <c r="A18" s="25" t="s">
        <v>46</v>
      </c>
      <c s="29" t="s">
        <v>21</v>
      </c>
      <c s="29" t="s">
        <v>239</v>
      </c>
      <c s="25" t="s">
        <v>48</v>
      </c>
      <c s="30" t="s">
        <v>240</v>
      </c>
      <c s="31" t="s">
        <v>114</v>
      </c>
      <c s="32">
        <v>352</v>
      </c>
      <c s="33">
        <v>0</v>
      </c>
      <c s="33">
        <f>ROUND(ROUND(H18,2)*ROUND(G18,3),2)</f>
      </c>
      <c s="31" t="s">
        <v>51</v>
      </c>
      <c r="O18">
        <f>(I18*21)/100</f>
      </c>
      <c t="s">
        <v>22</v>
      </c>
    </row>
    <row r="19" spans="1:5" ht="51">
      <c r="A19" s="34" t="s">
        <v>52</v>
      </c>
      <c r="E19" s="35" t="s">
        <v>241</v>
      </c>
    </row>
    <row r="20" spans="1:5" ht="12.75">
      <c r="A20" s="36" t="s">
        <v>54</v>
      </c>
      <c r="E20" s="37" t="s">
        <v>1696</v>
      </c>
    </row>
    <row r="21" spans="1:5" ht="369.75">
      <c r="A21" t="s">
        <v>56</v>
      </c>
      <c r="E21" s="35" t="s">
        <v>243</v>
      </c>
    </row>
    <row r="22" spans="1:16" ht="12.75">
      <c r="A22" s="25" t="s">
        <v>46</v>
      </c>
      <c s="29" t="s">
        <v>32</v>
      </c>
      <c s="29" t="s">
        <v>1697</v>
      </c>
      <c s="25" t="s">
        <v>48</v>
      </c>
      <c s="30" t="s">
        <v>1698</v>
      </c>
      <c s="31" t="s">
        <v>114</v>
      </c>
      <c s="32">
        <v>365.25</v>
      </c>
      <c s="33">
        <v>0</v>
      </c>
      <c s="33">
        <f>ROUND(ROUND(H22,2)*ROUND(G22,3),2)</f>
      </c>
      <c s="31" t="s">
        <v>51</v>
      </c>
      <c r="O22">
        <f>(I22*21)/100</f>
      </c>
      <c t="s">
        <v>22</v>
      </c>
    </row>
    <row r="23" spans="1:5" ht="51">
      <c r="A23" s="34" t="s">
        <v>52</v>
      </c>
      <c r="E23" s="35" t="s">
        <v>241</v>
      </c>
    </row>
    <row r="24" spans="1:5" ht="38.25">
      <c r="A24" s="36" t="s">
        <v>54</v>
      </c>
      <c r="E24" s="37" t="s">
        <v>1699</v>
      </c>
    </row>
    <row r="25" spans="1:5" ht="369.75">
      <c r="A25" t="s">
        <v>56</v>
      </c>
      <c r="E25" s="35" t="s">
        <v>1700</v>
      </c>
    </row>
    <row r="26" spans="1:16" ht="12.75">
      <c r="A26" s="25" t="s">
        <v>46</v>
      </c>
      <c s="29" t="s">
        <v>34</v>
      </c>
      <c s="29" t="s">
        <v>123</v>
      </c>
      <c s="25" t="s">
        <v>48</v>
      </c>
      <c s="30" t="s">
        <v>124</v>
      </c>
      <c s="31" t="s">
        <v>114</v>
      </c>
      <c s="32">
        <v>43.4</v>
      </c>
      <c s="33">
        <v>0</v>
      </c>
      <c s="33">
        <f>ROUND(ROUND(H26,2)*ROUND(G26,3),2)</f>
      </c>
      <c s="31" t="s">
        <v>51</v>
      </c>
      <c r="O26">
        <f>(I26*21)/100</f>
      </c>
      <c t="s">
        <v>22</v>
      </c>
    </row>
    <row r="27" spans="1:5" ht="25.5">
      <c r="A27" s="34" t="s">
        <v>52</v>
      </c>
      <c r="E27" s="35" t="s">
        <v>244</v>
      </c>
    </row>
    <row r="28" spans="1:5" ht="38.25">
      <c r="A28" s="36" t="s">
        <v>54</v>
      </c>
      <c r="E28" s="37" t="s">
        <v>1701</v>
      </c>
    </row>
    <row r="29" spans="1:5" ht="306">
      <c r="A29" t="s">
        <v>56</v>
      </c>
      <c r="E29" s="35" t="s">
        <v>246</v>
      </c>
    </row>
    <row r="30" spans="1:16" ht="12.75">
      <c r="A30" s="25" t="s">
        <v>46</v>
      </c>
      <c s="29" t="s">
        <v>36</v>
      </c>
      <c s="29" t="s">
        <v>133</v>
      </c>
      <c s="25" t="s">
        <v>48</v>
      </c>
      <c s="30" t="s">
        <v>134</v>
      </c>
      <c s="31" t="s">
        <v>114</v>
      </c>
      <c s="32">
        <v>389.9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12.75">
      <c r="A31" s="34" t="s">
        <v>52</v>
      </c>
      <c r="E31" s="35" t="s">
        <v>48</v>
      </c>
    </row>
    <row r="32" spans="1:5" ht="51">
      <c r="A32" s="36" t="s">
        <v>54</v>
      </c>
      <c r="E32" s="37" t="s">
        <v>1702</v>
      </c>
    </row>
    <row r="33" spans="1:5" ht="191.25">
      <c r="A33" t="s">
        <v>56</v>
      </c>
      <c r="E33" s="35" t="s">
        <v>136</v>
      </c>
    </row>
    <row r="34" spans="1:16" ht="12.75">
      <c r="A34" s="25" t="s">
        <v>46</v>
      </c>
      <c s="29" t="s">
        <v>77</v>
      </c>
      <c s="29" t="s">
        <v>275</v>
      </c>
      <c s="25" t="s">
        <v>48</v>
      </c>
      <c s="30" t="s">
        <v>276</v>
      </c>
      <c s="31" t="s">
        <v>114</v>
      </c>
      <c s="32">
        <v>352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51">
      <c r="A35" s="34" t="s">
        <v>52</v>
      </c>
      <c r="E35" s="35" t="s">
        <v>261</v>
      </c>
    </row>
    <row r="36" spans="1:5" ht="12.75">
      <c r="A36" s="36" t="s">
        <v>54</v>
      </c>
      <c r="E36" s="37" t="s">
        <v>1703</v>
      </c>
    </row>
    <row r="37" spans="1:5" ht="229.5">
      <c r="A37" t="s">
        <v>56</v>
      </c>
      <c r="E37" s="35" t="s">
        <v>279</v>
      </c>
    </row>
    <row r="38" spans="1:16" ht="12.75">
      <c r="A38" s="25" t="s">
        <v>46</v>
      </c>
      <c s="29" t="s">
        <v>118</v>
      </c>
      <c s="29" t="s">
        <v>1704</v>
      </c>
      <c s="25" t="s">
        <v>48</v>
      </c>
      <c s="30" t="s">
        <v>1705</v>
      </c>
      <c s="31" t="s">
        <v>50</v>
      </c>
      <c s="32">
        <v>178.5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48</v>
      </c>
    </row>
    <row r="40" spans="1:5" ht="12.75">
      <c r="A40" s="36" t="s">
        <v>54</v>
      </c>
      <c r="E40" s="37" t="s">
        <v>1706</v>
      </c>
    </row>
    <row r="41" spans="1:5" ht="25.5">
      <c r="A41" t="s">
        <v>56</v>
      </c>
      <c r="E41" s="35" t="s">
        <v>288</v>
      </c>
    </row>
    <row r="42" spans="1:16" ht="12.75">
      <c r="A42" s="25" t="s">
        <v>46</v>
      </c>
      <c s="29" t="s">
        <v>39</v>
      </c>
      <c s="29" t="s">
        <v>290</v>
      </c>
      <c s="25" t="s">
        <v>48</v>
      </c>
      <c s="30" t="s">
        <v>291</v>
      </c>
      <c s="31" t="s">
        <v>50</v>
      </c>
      <c s="32">
        <v>246.5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12.75">
      <c r="A43" s="34" t="s">
        <v>52</v>
      </c>
      <c r="E43" s="35" t="s">
        <v>48</v>
      </c>
    </row>
    <row r="44" spans="1:5" ht="25.5">
      <c r="A44" s="36" t="s">
        <v>54</v>
      </c>
      <c r="E44" s="37" t="s">
        <v>1707</v>
      </c>
    </row>
    <row r="45" spans="1:5" ht="12.75">
      <c r="A45" t="s">
        <v>56</v>
      </c>
      <c r="E45" s="35" t="s">
        <v>293</v>
      </c>
    </row>
    <row r="46" spans="1:16" ht="12.75">
      <c r="A46" s="25" t="s">
        <v>46</v>
      </c>
      <c s="29" t="s">
        <v>41</v>
      </c>
      <c s="29" t="s">
        <v>295</v>
      </c>
      <c s="25" t="s">
        <v>48</v>
      </c>
      <c s="30" t="s">
        <v>296</v>
      </c>
      <c s="31" t="s">
        <v>50</v>
      </c>
      <c s="32">
        <v>246.5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12.75">
      <c r="A47" s="34" t="s">
        <v>52</v>
      </c>
      <c r="E47" s="35" t="s">
        <v>297</v>
      </c>
    </row>
    <row r="48" spans="1:5" ht="12.75">
      <c r="A48" s="36" t="s">
        <v>54</v>
      </c>
      <c r="E48" s="37" t="s">
        <v>1708</v>
      </c>
    </row>
    <row r="49" spans="1:5" ht="38.25">
      <c r="A49" t="s">
        <v>56</v>
      </c>
      <c r="E49" s="35" t="s">
        <v>299</v>
      </c>
    </row>
    <row r="50" spans="1:16" ht="12.75">
      <c r="A50" s="25" t="s">
        <v>46</v>
      </c>
      <c s="29" t="s">
        <v>43</v>
      </c>
      <c s="29" t="s">
        <v>301</v>
      </c>
      <c s="25" t="s">
        <v>211</v>
      </c>
      <c s="30" t="s">
        <v>302</v>
      </c>
      <c s="31" t="s">
        <v>50</v>
      </c>
      <c s="32">
        <v>246.5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12.75">
      <c r="A51" s="34" t="s">
        <v>52</v>
      </c>
      <c r="E51" s="35" t="s">
        <v>48</v>
      </c>
    </row>
    <row r="52" spans="1:5" ht="12.75">
      <c r="A52" s="36" t="s">
        <v>54</v>
      </c>
      <c r="E52" s="37" t="s">
        <v>1709</v>
      </c>
    </row>
    <row r="53" spans="1:5" ht="63.75">
      <c r="A53" t="s">
        <v>56</v>
      </c>
      <c r="E53" s="35" t="s">
        <v>303</v>
      </c>
    </row>
    <row r="54" spans="1:16" ht="12.75">
      <c r="A54" s="25" t="s">
        <v>46</v>
      </c>
      <c s="29" t="s">
        <v>138</v>
      </c>
      <c s="29" t="s">
        <v>305</v>
      </c>
      <c s="25" t="s">
        <v>48</v>
      </c>
      <c s="30" t="s">
        <v>306</v>
      </c>
      <c s="31" t="s">
        <v>50</v>
      </c>
      <c s="32">
        <v>246.5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12.75">
      <c r="A55" s="34" t="s">
        <v>52</v>
      </c>
      <c r="E55" s="35" t="s">
        <v>48</v>
      </c>
    </row>
    <row r="56" spans="1:5" ht="12.75">
      <c r="A56" s="36" t="s">
        <v>54</v>
      </c>
      <c r="E56" s="37" t="s">
        <v>1710</v>
      </c>
    </row>
    <row r="57" spans="1:5" ht="38.25">
      <c r="A57" t="s">
        <v>56</v>
      </c>
      <c r="E57" s="35" t="s">
        <v>308</v>
      </c>
    </row>
    <row r="58" spans="1:18" ht="12.75" customHeight="1">
      <c r="A58" s="6" t="s">
        <v>44</v>
      </c>
      <c s="6"/>
      <c s="40" t="s">
        <v>22</v>
      </c>
      <c s="6"/>
      <c s="27" t="s">
        <v>137</v>
      </c>
      <c s="6"/>
      <c s="6"/>
      <c s="6"/>
      <c s="41">
        <f>0+Q58</f>
      </c>
      <c s="6"/>
      <c r="O58">
        <f>0+R58</f>
      </c>
      <c r="Q58">
        <f>0+I59+I63+I67+I71+I75+I79+I83+I87+I91+I95</f>
      </c>
      <c>
        <f>0+O59+O63+O67+O71+O75+O79+O83+O87+O91+O95</f>
      </c>
    </row>
    <row r="59" spans="1:16" ht="12.75">
      <c r="A59" s="25" t="s">
        <v>46</v>
      </c>
      <c s="29" t="s">
        <v>144</v>
      </c>
      <c s="29" t="s">
        <v>495</v>
      </c>
      <c s="25" t="s">
        <v>48</v>
      </c>
      <c s="30" t="s">
        <v>496</v>
      </c>
      <c s="31" t="s">
        <v>158</v>
      </c>
      <c s="32">
        <v>65</v>
      </c>
      <c s="33">
        <v>0</v>
      </c>
      <c s="33">
        <f>ROUND(ROUND(H59,2)*ROUND(G59,3),2)</f>
      </c>
      <c s="31" t="s">
        <v>51</v>
      </c>
      <c r="O59">
        <f>(I59*21)/100</f>
      </c>
      <c t="s">
        <v>22</v>
      </c>
    </row>
    <row r="60" spans="1:5" ht="12.75">
      <c r="A60" s="34" t="s">
        <v>52</v>
      </c>
      <c r="E60" s="35" t="s">
        <v>1711</v>
      </c>
    </row>
    <row r="61" spans="1:5" ht="12.75">
      <c r="A61" s="36" t="s">
        <v>54</v>
      </c>
      <c r="E61" s="37" t="s">
        <v>1712</v>
      </c>
    </row>
    <row r="62" spans="1:5" ht="165.75">
      <c r="A62" t="s">
        <v>56</v>
      </c>
      <c r="E62" s="35" t="s">
        <v>499</v>
      </c>
    </row>
    <row r="63" spans="1:16" ht="12.75">
      <c r="A63" s="25" t="s">
        <v>46</v>
      </c>
      <c s="29" t="s">
        <v>149</v>
      </c>
      <c s="29" t="s">
        <v>500</v>
      </c>
      <c s="25" t="s">
        <v>48</v>
      </c>
      <c s="30" t="s">
        <v>501</v>
      </c>
      <c s="31" t="s">
        <v>50</v>
      </c>
      <c s="32">
        <v>356</v>
      </c>
      <c s="33">
        <v>0</v>
      </c>
      <c s="33">
        <f>ROUND(ROUND(H63,2)*ROUND(G63,3),2)</f>
      </c>
      <c s="31" t="s">
        <v>51</v>
      </c>
      <c r="O63">
        <f>(I63*21)/100</f>
      </c>
      <c t="s">
        <v>22</v>
      </c>
    </row>
    <row r="64" spans="1:5" ht="12.75">
      <c r="A64" s="34" t="s">
        <v>52</v>
      </c>
      <c r="E64" s="35" t="s">
        <v>48</v>
      </c>
    </row>
    <row r="65" spans="1:5" ht="12.75">
      <c r="A65" s="36" t="s">
        <v>54</v>
      </c>
      <c r="E65" s="37" t="s">
        <v>1713</v>
      </c>
    </row>
    <row r="66" spans="1:5" ht="51">
      <c r="A66" t="s">
        <v>56</v>
      </c>
      <c r="E66" s="35" t="s">
        <v>503</v>
      </c>
    </row>
    <row r="67" spans="1:16" ht="12.75">
      <c r="A67" s="25" t="s">
        <v>46</v>
      </c>
      <c s="29" t="s">
        <v>155</v>
      </c>
      <c s="29" t="s">
        <v>504</v>
      </c>
      <c s="25" t="s">
        <v>48</v>
      </c>
      <c s="30" t="s">
        <v>505</v>
      </c>
      <c s="31" t="s">
        <v>114</v>
      </c>
      <c s="32">
        <v>50.25</v>
      </c>
      <c s="33">
        <v>0</v>
      </c>
      <c s="33">
        <f>ROUND(ROUND(H67,2)*ROUND(G67,3),2)</f>
      </c>
      <c s="31" t="s">
        <v>51</v>
      </c>
      <c r="O67">
        <f>(I67*21)/100</f>
      </c>
      <c t="s">
        <v>22</v>
      </c>
    </row>
    <row r="68" spans="1:5" ht="38.25">
      <c r="A68" s="34" t="s">
        <v>52</v>
      </c>
      <c r="E68" s="35" t="s">
        <v>506</v>
      </c>
    </row>
    <row r="69" spans="1:5" ht="25.5">
      <c r="A69" s="36" t="s">
        <v>54</v>
      </c>
      <c r="E69" s="37" t="s">
        <v>1714</v>
      </c>
    </row>
    <row r="70" spans="1:5" ht="38.25">
      <c r="A70" t="s">
        <v>56</v>
      </c>
      <c r="E70" s="35" t="s">
        <v>508</v>
      </c>
    </row>
    <row r="71" spans="1:16" ht="12.75">
      <c r="A71" s="25" t="s">
        <v>46</v>
      </c>
      <c s="29" t="s">
        <v>162</v>
      </c>
      <c s="29" t="s">
        <v>1715</v>
      </c>
      <c s="25" t="s">
        <v>48</v>
      </c>
      <c s="30" t="s">
        <v>1716</v>
      </c>
      <c s="31" t="s">
        <v>50</v>
      </c>
      <c s="32">
        <v>250</v>
      </c>
      <c s="33">
        <v>0</v>
      </c>
      <c s="33">
        <f>ROUND(ROUND(H71,2)*ROUND(G71,3),2)</f>
      </c>
      <c s="31" t="s">
        <v>51</v>
      </c>
      <c r="O71">
        <f>(I71*21)/100</f>
      </c>
      <c t="s">
        <v>22</v>
      </c>
    </row>
    <row r="72" spans="1:5" ht="12.75">
      <c r="A72" s="34" t="s">
        <v>52</v>
      </c>
      <c r="E72" s="35" t="s">
        <v>1717</v>
      </c>
    </row>
    <row r="73" spans="1:5" ht="12.75">
      <c r="A73" s="36" t="s">
        <v>54</v>
      </c>
      <c r="E73" s="37" t="s">
        <v>1718</v>
      </c>
    </row>
    <row r="74" spans="1:5" ht="102">
      <c r="A74" t="s">
        <v>56</v>
      </c>
      <c r="E74" s="35" t="s">
        <v>1719</v>
      </c>
    </row>
    <row r="75" spans="1:16" ht="12.75">
      <c r="A75" s="25" t="s">
        <v>46</v>
      </c>
      <c s="29" t="s">
        <v>166</v>
      </c>
      <c s="29" t="s">
        <v>1720</v>
      </c>
      <c s="25" t="s">
        <v>48</v>
      </c>
      <c s="30" t="s">
        <v>1721</v>
      </c>
      <c s="31" t="s">
        <v>158</v>
      </c>
      <c s="32">
        <v>376</v>
      </c>
      <c s="33">
        <v>0</v>
      </c>
      <c s="33">
        <f>ROUND(ROUND(H75,2)*ROUND(G75,3),2)</f>
      </c>
      <c s="31" t="s">
        <v>51</v>
      </c>
      <c r="O75">
        <f>(I75*21)/100</f>
      </c>
      <c t="s">
        <v>22</v>
      </c>
    </row>
    <row r="76" spans="1:5" ht="12.75">
      <c r="A76" s="34" t="s">
        <v>52</v>
      </c>
      <c r="E76" s="35" t="s">
        <v>48</v>
      </c>
    </row>
    <row r="77" spans="1:5" ht="25.5">
      <c r="A77" s="36" t="s">
        <v>54</v>
      </c>
      <c r="E77" s="37" t="s">
        <v>1722</v>
      </c>
    </row>
    <row r="78" spans="1:5" ht="63.75">
      <c r="A78" t="s">
        <v>56</v>
      </c>
      <c r="E78" s="35" t="s">
        <v>1453</v>
      </c>
    </row>
    <row r="79" spans="1:16" ht="12.75">
      <c r="A79" s="25" t="s">
        <v>46</v>
      </c>
      <c s="29" t="s">
        <v>171</v>
      </c>
      <c s="29" t="s">
        <v>1723</v>
      </c>
      <c s="25" t="s">
        <v>211</v>
      </c>
      <c s="30" t="s">
        <v>1724</v>
      </c>
      <c s="31" t="s">
        <v>114</v>
      </c>
      <c s="32">
        <v>19.125</v>
      </c>
      <c s="33">
        <v>0</v>
      </c>
      <c s="33">
        <f>ROUND(ROUND(H79,2)*ROUND(G79,3),2)</f>
      </c>
      <c s="31" t="s">
        <v>51</v>
      </c>
      <c r="O79">
        <f>(I79*21)/100</f>
      </c>
      <c t="s">
        <v>22</v>
      </c>
    </row>
    <row r="80" spans="1:5" ht="12.75">
      <c r="A80" s="34" t="s">
        <v>52</v>
      </c>
      <c r="E80" s="35" t="s">
        <v>48</v>
      </c>
    </row>
    <row r="81" spans="1:5" ht="12.75">
      <c r="A81" s="36" t="s">
        <v>54</v>
      </c>
      <c r="E81" s="37" t="s">
        <v>1725</v>
      </c>
    </row>
    <row r="82" spans="1:5" ht="395.25">
      <c r="A82" t="s">
        <v>56</v>
      </c>
      <c r="E82" s="35" t="s">
        <v>315</v>
      </c>
    </row>
    <row r="83" spans="1:16" ht="12.75">
      <c r="A83" s="25" t="s">
        <v>46</v>
      </c>
      <c s="29" t="s">
        <v>174</v>
      </c>
      <c s="29" t="s">
        <v>1726</v>
      </c>
      <c s="25" t="s">
        <v>48</v>
      </c>
      <c s="30" t="s">
        <v>1727</v>
      </c>
      <c s="31" t="s">
        <v>114</v>
      </c>
      <c s="32">
        <v>11.28</v>
      </c>
      <c s="33">
        <v>0</v>
      </c>
      <c s="33">
        <f>ROUND(ROUND(H83,2)*ROUND(G83,3),2)</f>
      </c>
      <c s="31" t="s">
        <v>51</v>
      </c>
      <c r="O83">
        <f>(I83*21)/100</f>
      </c>
      <c t="s">
        <v>22</v>
      </c>
    </row>
    <row r="84" spans="1:5" ht="12.75">
      <c r="A84" s="34" t="s">
        <v>52</v>
      </c>
      <c r="E84" s="35" t="s">
        <v>48</v>
      </c>
    </row>
    <row r="85" spans="1:5" ht="25.5">
      <c r="A85" s="36" t="s">
        <v>54</v>
      </c>
      <c r="E85" s="37" t="s">
        <v>1728</v>
      </c>
    </row>
    <row r="86" spans="1:5" ht="89.25">
      <c r="A86" t="s">
        <v>56</v>
      </c>
      <c r="E86" s="35" t="s">
        <v>1729</v>
      </c>
    </row>
    <row r="87" spans="1:16" ht="12.75">
      <c r="A87" s="25" t="s">
        <v>46</v>
      </c>
      <c s="29" t="s">
        <v>177</v>
      </c>
      <c s="29" t="s">
        <v>1730</v>
      </c>
      <c s="25" t="s">
        <v>48</v>
      </c>
      <c s="30" t="s">
        <v>1731</v>
      </c>
      <c s="31" t="s">
        <v>114</v>
      </c>
      <c s="32">
        <v>32.813</v>
      </c>
      <c s="33">
        <v>0</v>
      </c>
      <c s="33">
        <f>ROUND(ROUND(H87,2)*ROUND(G87,3),2)</f>
      </c>
      <c s="31" t="s">
        <v>51</v>
      </c>
      <c r="O87">
        <f>(I87*21)/100</f>
      </c>
      <c t="s">
        <v>22</v>
      </c>
    </row>
    <row r="88" spans="1:5" ht="12.75">
      <c r="A88" s="34" t="s">
        <v>52</v>
      </c>
      <c r="E88" s="35" t="s">
        <v>48</v>
      </c>
    </row>
    <row r="89" spans="1:5" ht="25.5">
      <c r="A89" s="36" t="s">
        <v>54</v>
      </c>
      <c r="E89" s="37" t="s">
        <v>1732</v>
      </c>
    </row>
    <row r="90" spans="1:5" ht="369.75">
      <c r="A90" t="s">
        <v>56</v>
      </c>
      <c r="E90" s="35" t="s">
        <v>1733</v>
      </c>
    </row>
    <row r="91" spans="1:16" ht="12.75">
      <c r="A91" s="25" t="s">
        <v>46</v>
      </c>
      <c s="29" t="s">
        <v>182</v>
      </c>
      <c s="29" t="s">
        <v>1734</v>
      </c>
      <c s="25" t="s">
        <v>48</v>
      </c>
      <c s="30" t="s">
        <v>1735</v>
      </c>
      <c s="31" t="s">
        <v>89</v>
      </c>
      <c s="32">
        <v>1.125</v>
      </c>
      <c s="33">
        <v>0</v>
      </c>
      <c s="33">
        <f>ROUND(ROUND(H91,2)*ROUND(G91,3),2)</f>
      </c>
      <c s="31" t="s">
        <v>51</v>
      </c>
      <c r="O91">
        <f>(I91*21)/100</f>
      </c>
      <c t="s">
        <v>22</v>
      </c>
    </row>
    <row r="92" spans="1:5" ht="12.75">
      <c r="A92" s="34" t="s">
        <v>52</v>
      </c>
      <c r="E92" s="35" t="s">
        <v>48</v>
      </c>
    </row>
    <row r="93" spans="1:5" ht="25.5">
      <c r="A93" s="36" t="s">
        <v>54</v>
      </c>
      <c r="E93" s="37" t="s">
        <v>1736</v>
      </c>
    </row>
    <row r="94" spans="1:5" ht="280.5">
      <c r="A94" t="s">
        <v>56</v>
      </c>
      <c r="E94" s="35" t="s">
        <v>1737</v>
      </c>
    </row>
    <row r="95" spans="1:16" ht="12.75">
      <c r="A95" s="25" t="s">
        <v>46</v>
      </c>
      <c s="29" t="s">
        <v>187</v>
      </c>
      <c s="29" t="s">
        <v>1738</v>
      </c>
      <c s="25" t="s">
        <v>48</v>
      </c>
      <c s="30" t="s">
        <v>1739</v>
      </c>
      <c s="31" t="s">
        <v>158</v>
      </c>
      <c s="32">
        <v>376</v>
      </c>
      <c s="33">
        <v>0</v>
      </c>
      <c s="33">
        <f>ROUND(ROUND(H95,2)*ROUND(G95,3),2)</f>
      </c>
      <c s="31" t="s">
        <v>51</v>
      </c>
      <c r="O95">
        <f>(I95*21)/100</f>
      </c>
      <c t="s">
        <v>22</v>
      </c>
    </row>
    <row r="96" spans="1:5" ht="12.75">
      <c r="A96" s="34" t="s">
        <v>52</v>
      </c>
      <c r="E96" s="35" t="s">
        <v>48</v>
      </c>
    </row>
    <row r="97" spans="1:5" ht="12.75">
      <c r="A97" s="36" t="s">
        <v>54</v>
      </c>
      <c r="E97" s="37" t="s">
        <v>1740</v>
      </c>
    </row>
    <row r="98" spans="1:5" ht="12.75">
      <c r="A98" t="s">
        <v>56</v>
      </c>
      <c r="E98" s="35" t="s">
        <v>1741</v>
      </c>
    </row>
    <row r="99" spans="1:18" ht="12.75" customHeight="1">
      <c r="A99" s="6" t="s">
        <v>44</v>
      </c>
      <c s="6"/>
      <c s="40" t="s">
        <v>21</v>
      </c>
      <c s="6"/>
      <c s="27" t="s">
        <v>1454</v>
      </c>
      <c s="6"/>
      <c s="6"/>
      <c s="6"/>
      <c s="41">
        <f>0+Q99</f>
      </c>
      <c s="6"/>
      <c r="O99">
        <f>0+R99</f>
      </c>
      <c r="Q99">
        <f>0+I100</f>
      </c>
      <c>
        <f>0+O100</f>
      </c>
    </row>
    <row r="100" spans="1:16" ht="25.5">
      <c r="A100" s="25" t="s">
        <v>46</v>
      </c>
      <c s="29" t="s">
        <v>192</v>
      </c>
      <c s="29" t="s">
        <v>1742</v>
      </c>
      <c s="25" t="s">
        <v>312</v>
      </c>
      <c s="30" t="s">
        <v>1743</v>
      </c>
      <c s="31" t="s">
        <v>114</v>
      </c>
      <c s="32">
        <v>250</v>
      </c>
      <c s="33">
        <v>0</v>
      </c>
      <c s="33">
        <f>ROUND(ROUND(H100,2)*ROUND(G100,3),2)</f>
      </c>
      <c s="31" t="s">
        <v>51</v>
      </c>
      <c r="O100">
        <f>(I100*21)/100</f>
      </c>
      <c t="s">
        <v>22</v>
      </c>
    </row>
    <row r="101" spans="1:5" ht="12.75">
      <c r="A101" s="34" t="s">
        <v>52</v>
      </c>
      <c r="E101" s="35" t="s">
        <v>1744</v>
      </c>
    </row>
    <row r="102" spans="1:5" ht="12.75">
      <c r="A102" s="36" t="s">
        <v>54</v>
      </c>
      <c r="E102" s="37" t="s">
        <v>1745</v>
      </c>
    </row>
    <row r="103" spans="1:5" ht="51">
      <c r="A103" t="s">
        <v>56</v>
      </c>
      <c r="E103" s="35" t="s">
        <v>1746</v>
      </c>
    </row>
    <row r="104" spans="1:18" ht="12.75" customHeight="1">
      <c r="A104" s="6" t="s">
        <v>44</v>
      </c>
      <c s="6"/>
      <c s="40" t="s">
        <v>32</v>
      </c>
      <c s="6"/>
      <c s="27" t="s">
        <v>309</v>
      </c>
      <c s="6"/>
      <c s="6"/>
      <c s="6"/>
      <c s="41">
        <f>0+Q104</f>
      </c>
      <c s="6"/>
      <c r="O104">
        <f>0+R104</f>
      </c>
      <c r="Q104">
        <f>0+I105+I109</f>
      </c>
      <c>
        <f>0+O105+O109</f>
      </c>
    </row>
    <row r="105" spans="1:16" ht="12.75">
      <c r="A105" s="25" t="s">
        <v>46</v>
      </c>
      <c s="29" t="s">
        <v>196</v>
      </c>
      <c s="29" t="s">
        <v>311</v>
      </c>
      <c s="25" t="s">
        <v>48</v>
      </c>
      <c s="30" t="s">
        <v>313</v>
      </c>
      <c s="31" t="s">
        <v>114</v>
      </c>
      <c s="32">
        <v>10</v>
      </c>
      <c s="33">
        <v>0</v>
      </c>
      <c s="33">
        <f>ROUND(ROUND(H105,2)*ROUND(G105,3),2)</f>
      </c>
      <c s="31" t="s">
        <v>51</v>
      </c>
      <c r="O105">
        <f>(I105*21)/100</f>
      </c>
      <c t="s">
        <v>22</v>
      </c>
    </row>
    <row r="106" spans="1:5" ht="12.75">
      <c r="A106" s="34" t="s">
        <v>52</v>
      </c>
      <c r="E106" s="35" t="s">
        <v>48</v>
      </c>
    </row>
    <row r="107" spans="1:5" ht="12.75">
      <c r="A107" s="36" t="s">
        <v>54</v>
      </c>
      <c r="E107" s="37" t="s">
        <v>1747</v>
      </c>
    </row>
    <row r="108" spans="1:5" ht="369.75">
      <c r="A108" t="s">
        <v>56</v>
      </c>
      <c r="E108" s="35" t="s">
        <v>980</v>
      </c>
    </row>
    <row r="109" spans="1:16" ht="12.75">
      <c r="A109" s="25" t="s">
        <v>46</v>
      </c>
      <c s="29" t="s">
        <v>284</v>
      </c>
      <c s="29" t="s">
        <v>317</v>
      </c>
      <c s="25" t="s">
        <v>48</v>
      </c>
      <c s="30" t="s">
        <v>318</v>
      </c>
      <c s="31" t="s">
        <v>114</v>
      </c>
      <c s="32">
        <v>10</v>
      </c>
      <c s="33">
        <v>0</v>
      </c>
      <c s="33">
        <f>ROUND(ROUND(H109,2)*ROUND(G109,3),2)</f>
      </c>
      <c s="31" t="s">
        <v>51</v>
      </c>
      <c r="O109">
        <f>(I109*21)/100</f>
      </c>
      <c t="s">
        <v>22</v>
      </c>
    </row>
    <row r="110" spans="1:5" ht="12.75">
      <c r="A110" s="34" t="s">
        <v>52</v>
      </c>
      <c r="E110" s="35" t="s">
        <v>48</v>
      </c>
    </row>
    <row r="111" spans="1:5" ht="12.75">
      <c r="A111" s="36" t="s">
        <v>54</v>
      </c>
      <c r="E111" s="37" t="s">
        <v>1748</v>
      </c>
    </row>
    <row r="112" spans="1:5" ht="102">
      <c r="A112" t="s">
        <v>56</v>
      </c>
      <c r="E112" s="35" t="s">
        <v>320</v>
      </c>
    </row>
    <row r="113" spans="1:18" ht="12.75" customHeight="1">
      <c r="A113" s="6" t="s">
        <v>44</v>
      </c>
      <c s="6"/>
      <c s="40" t="s">
        <v>34</v>
      </c>
      <c s="6"/>
      <c s="27" t="s">
        <v>321</v>
      </c>
      <c s="6"/>
      <c s="6"/>
      <c s="6"/>
      <c s="41">
        <f>0+Q113</f>
      </c>
      <c s="6"/>
      <c r="O113">
        <f>0+R113</f>
      </c>
      <c r="Q113">
        <f>0+I114+I118</f>
      </c>
      <c>
        <f>0+O114+O118</f>
      </c>
    </row>
    <row r="114" spans="1:16" ht="12.75">
      <c r="A114" s="25" t="s">
        <v>46</v>
      </c>
      <c s="29" t="s">
        <v>289</v>
      </c>
      <c s="29" t="s">
        <v>1096</v>
      </c>
      <c s="25" t="s">
        <v>48</v>
      </c>
      <c s="30" t="s">
        <v>1097</v>
      </c>
      <c s="31" t="s">
        <v>114</v>
      </c>
      <c s="32">
        <v>58.65</v>
      </c>
      <c s="33">
        <v>0</v>
      </c>
      <c s="33">
        <f>ROUND(ROUND(H114,2)*ROUND(G114,3),2)</f>
      </c>
      <c s="31" t="s">
        <v>51</v>
      </c>
      <c r="O114">
        <f>(I114*21)/100</f>
      </c>
      <c t="s">
        <v>22</v>
      </c>
    </row>
    <row r="115" spans="1:5" ht="12.75">
      <c r="A115" s="34" t="s">
        <v>52</v>
      </c>
      <c r="E115" s="35" t="s">
        <v>48</v>
      </c>
    </row>
    <row r="116" spans="1:5" ht="25.5">
      <c r="A116" s="36" t="s">
        <v>54</v>
      </c>
      <c r="E116" s="37" t="s">
        <v>1749</v>
      </c>
    </row>
    <row r="117" spans="1:5" ht="51">
      <c r="A117" t="s">
        <v>56</v>
      </c>
      <c r="E117" s="35" t="s">
        <v>326</v>
      </c>
    </row>
    <row r="118" spans="1:16" ht="12.75">
      <c r="A118" s="25" t="s">
        <v>46</v>
      </c>
      <c s="29" t="s">
        <v>294</v>
      </c>
      <c s="29" t="s">
        <v>337</v>
      </c>
      <c s="25" t="s">
        <v>48</v>
      </c>
      <c s="30" t="s">
        <v>338</v>
      </c>
      <c s="31" t="s">
        <v>50</v>
      </c>
      <c s="32">
        <v>280.922</v>
      </c>
      <c s="33">
        <v>0</v>
      </c>
      <c s="33">
        <f>ROUND(ROUND(H118,2)*ROUND(G118,3),2)</f>
      </c>
      <c s="31" t="s">
        <v>51</v>
      </c>
      <c r="O118">
        <f>(I118*21)/100</f>
      </c>
      <c t="s">
        <v>22</v>
      </c>
    </row>
    <row r="119" spans="1:5" ht="12.75">
      <c r="A119" s="34" t="s">
        <v>52</v>
      </c>
      <c r="E119" s="35" t="s">
        <v>48</v>
      </c>
    </row>
    <row r="120" spans="1:5" ht="12.75">
      <c r="A120" s="36" t="s">
        <v>54</v>
      </c>
      <c r="E120" s="37" t="s">
        <v>1750</v>
      </c>
    </row>
    <row r="121" spans="1:5" ht="102">
      <c r="A121" t="s">
        <v>56</v>
      </c>
      <c r="E121" s="35" t="s">
        <v>335</v>
      </c>
    </row>
    <row r="122" spans="1:18" ht="12.75" customHeight="1">
      <c r="A122" s="6" t="s">
        <v>44</v>
      </c>
      <c s="6"/>
      <c s="40" t="s">
        <v>39</v>
      </c>
      <c s="6"/>
      <c s="27" t="s">
        <v>154</v>
      </c>
      <c s="6"/>
      <c s="6"/>
      <c s="6"/>
      <c s="41">
        <f>0+Q122</f>
      </c>
      <c s="6"/>
      <c r="O122">
        <f>0+R122</f>
      </c>
      <c r="Q122">
        <f>0+I123+I127</f>
      </c>
      <c>
        <f>0+O123+O127</f>
      </c>
    </row>
    <row r="123" spans="1:16" ht="12.75">
      <c r="A123" s="25" t="s">
        <v>46</v>
      </c>
      <c s="29" t="s">
        <v>300</v>
      </c>
      <c s="29" t="s">
        <v>1751</v>
      </c>
      <c s="25" t="s">
        <v>48</v>
      </c>
      <c s="30" t="s">
        <v>1752</v>
      </c>
      <c s="31" t="s">
        <v>158</v>
      </c>
      <c s="32">
        <v>50</v>
      </c>
      <c s="33">
        <v>0</v>
      </c>
      <c s="33">
        <f>ROUND(ROUND(H123,2)*ROUND(G123,3),2)</f>
      </c>
      <c s="31" t="s">
        <v>51</v>
      </c>
      <c r="O123">
        <f>(I123*21)/100</f>
      </c>
      <c t="s">
        <v>22</v>
      </c>
    </row>
    <row r="124" spans="1:5" ht="25.5">
      <c r="A124" s="34" t="s">
        <v>52</v>
      </c>
      <c r="E124" s="35" t="s">
        <v>1753</v>
      </c>
    </row>
    <row r="125" spans="1:5" ht="25.5">
      <c r="A125" s="36" t="s">
        <v>54</v>
      </c>
      <c r="E125" s="37" t="s">
        <v>1754</v>
      </c>
    </row>
    <row r="126" spans="1:5" ht="63.75">
      <c r="A126" t="s">
        <v>56</v>
      </c>
      <c r="E126" s="35" t="s">
        <v>1755</v>
      </c>
    </row>
    <row r="127" spans="1:16" ht="12.75">
      <c r="A127" s="25" t="s">
        <v>46</v>
      </c>
      <c s="29" t="s">
        <v>304</v>
      </c>
      <c s="29" t="s">
        <v>1125</v>
      </c>
      <c s="25" t="s">
        <v>48</v>
      </c>
      <c s="30" t="s">
        <v>1126</v>
      </c>
      <c s="31" t="s">
        <v>158</v>
      </c>
      <c s="32">
        <v>75</v>
      </c>
      <c s="33">
        <v>0</v>
      </c>
      <c s="33">
        <f>ROUND(ROUND(H127,2)*ROUND(G127,3),2)</f>
      </c>
      <c s="31" t="s">
        <v>51</v>
      </c>
      <c r="O127">
        <f>(I127*21)/100</f>
      </c>
      <c t="s">
        <v>22</v>
      </c>
    </row>
    <row r="128" spans="1:5" ht="12.75">
      <c r="A128" s="34" t="s">
        <v>52</v>
      </c>
      <c r="E128" s="35" t="s">
        <v>48</v>
      </c>
    </row>
    <row r="129" spans="1:5" ht="12.75">
      <c r="A129" s="36" t="s">
        <v>54</v>
      </c>
      <c r="E129" s="37" t="s">
        <v>1756</v>
      </c>
    </row>
    <row r="130" spans="1:5" ht="89.25">
      <c r="A130" t="s">
        <v>56</v>
      </c>
      <c r="E130" s="35" t="s">
        <v>757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0+O8+O13+O42+O47+O112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1757</v>
      </c>
      <c s="38">
        <f>0+I8+I13+I42+I47+I112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1757</v>
      </c>
      <c s="6"/>
      <c s="18" t="s">
        <v>1758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</f>
      </c>
      <c>
        <f>0+O9</f>
      </c>
    </row>
    <row r="9" spans="1:16" ht="25.5">
      <c r="A9" s="25" t="s">
        <v>46</v>
      </c>
      <c s="29" t="s">
        <v>28</v>
      </c>
      <c s="29" t="s">
        <v>92</v>
      </c>
      <c s="25" t="s">
        <v>87</v>
      </c>
      <c s="30" t="s">
        <v>88</v>
      </c>
      <c s="31" t="s">
        <v>89</v>
      </c>
      <c s="32">
        <v>45.648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25.5">
      <c r="A10" s="34" t="s">
        <v>52</v>
      </c>
      <c r="E10" s="35" t="s">
        <v>93</v>
      </c>
    </row>
    <row r="11" spans="1:5" ht="51">
      <c r="A11" s="36" t="s">
        <v>54</v>
      </c>
      <c r="E11" s="37" t="s">
        <v>1759</v>
      </c>
    </row>
    <row r="12" spans="1:5" ht="89.25">
      <c r="A12" t="s">
        <v>56</v>
      </c>
      <c r="E12" s="35" t="s">
        <v>91</v>
      </c>
    </row>
    <row r="13" spans="1:18" ht="12.75" customHeight="1">
      <c r="A13" s="6" t="s">
        <v>44</v>
      </c>
      <c s="6"/>
      <c s="40" t="s">
        <v>28</v>
      </c>
      <c s="6"/>
      <c s="27" t="s">
        <v>45</v>
      </c>
      <c s="6"/>
      <c s="6"/>
      <c s="6"/>
      <c s="41">
        <f>0+Q13</f>
      </c>
      <c s="6"/>
      <c r="O13">
        <f>0+R13</f>
      </c>
      <c r="Q13">
        <f>0+I14+I18+I22+I26+I30+I34+I38</f>
      </c>
      <c>
        <f>0+O14+O18+O22+O26+O30+O34+O38</f>
      </c>
    </row>
    <row r="14" spans="1:16" ht="12.75">
      <c r="A14" s="25" t="s">
        <v>46</v>
      </c>
      <c s="29" t="s">
        <v>22</v>
      </c>
      <c s="29" t="s">
        <v>123</v>
      </c>
      <c s="25" t="s">
        <v>48</v>
      </c>
      <c s="30" t="s">
        <v>124</v>
      </c>
      <c s="31" t="s">
        <v>114</v>
      </c>
      <c s="32">
        <v>49.152</v>
      </c>
      <c s="33">
        <v>0</v>
      </c>
      <c s="33">
        <f>ROUND(ROUND(H14,2)*ROUND(G14,3),2)</f>
      </c>
      <c s="31" t="s">
        <v>51</v>
      </c>
      <c r="O14">
        <f>(I14*21)/100</f>
      </c>
      <c t="s">
        <v>22</v>
      </c>
    </row>
    <row r="15" spans="1:5" ht="12.75">
      <c r="A15" s="34" t="s">
        <v>52</v>
      </c>
      <c r="E15" s="35" t="s">
        <v>125</v>
      </c>
    </row>
    <row r="16" spans="1:5" ht="12.75">
      <c r="A16" s="36" t="s">
        <v>54</v>
      </c>
      <c r="E16" s="37" t="s">
        <v>1760</v>
      </c>
    </row>
    <row r="17" spans="1:5" ht="306">
      <c r="A17" t="s">
        <v>56</v>
      </c>
      <c r="E17" s="35" t="s">
        <v>246</v>
      </c>
    </row>
    <row r="18" spans="1:16" ht="12.75">
      <c r="A18" s="25" t="s">
        <v>46</v>
      </c>
      <c s="29" t="s">
        <v>21</v>
      </c>
      <c s="29" t="s">
        <v>1761</v>
      </c>
      <c s="25" t="s">
        <v>48</v>
      </c>
      <c s="30" t="s">
        <v>1762</v>
      </c>
      <c s="31" t="s">
        <v>114</v>
      </c>
      <c s="32">
        <v>10.536</v>
      </c>
      <c s="33">
        <v>0</v>
      </c>
      <c s="33">
        <f>ROUND(ROUND(H18,2)*ROUND(G18,3),2)</f>
      </c>
      <c s="31" t="s">
        <v>51</v>
      </c>
      <c r="O18">
        <f>(I18*21)/100</f>
      </c>
      <c t="s">
        <v>22</v>
      </c>
    </row>
    <row r="19" spans="1:5" ht="12.75">
      <c r="A19" s="34" t="s">
        <v>52</v>
      </c>
      <c r="E19" s="35" t="s">
        <v>130</v>
      </c>
    </row>
    <row r="20" spans="1:5" ht="25.5">
      <c r="A20" s="36" t="s">
        <v>54</v>
      </c>
      <c r="E20" s="37" t="s">
        <v>1763</v>
      </c>
    </row>
    <row r="21" spans="1:5" ht="318.75">
      <c r="A21" t="s">
        <v>56</v>
      </c>
      <c r="E21" s="35" t="s">
        <v>1764</v>
      </c>
    </row>
    <row r="22" spans="1:16" ht="12.75">
      <c r="A22" s="25" t="s">
        <v>46</v>
      </c>
      <c s="29" t="s">
        <v>32</v>
      </c>
      <c s="29" t="s">
        <v>1765</v>
      </c>
      <c s="25" t="s">
        <v>48</v>
      </c>
      <c s="30" t="s">
        <v>1766</v>
      </c>
      <c s="31" t="s">
        <v>114</v>
      </c>
      <c s="32">
        <v>61.44</v>
      </c>
      <c s="33">
        <v>0</v>
      </c>
      <c s="33">
        <f>ROUND(ROUND(H22,2)*ROUND(G22,3),2)</f>
      </c>
      <c s="31" t="s">
        <v>51</v>
      </c>
      <c r="O22">
        <f>(I22*21)/100</f>
      </c>
      <c t="s">
        <v>22</v>
      </c>
    </row>
    <row r="23" spans="1:5" ht="12.75">
      <c r="A23" s="34" t="s">
        <v>52</v>
      </c>
      <c r="E23" s="35" t="s">
        <v>130</v>
      </c>
    </row>
    <row r="24" spans="1:5" ht="12.75">
      <c r="A24" s="36" t="s">
        <v>54</v>
      </c>
      <c r="E24" s="37" t="s">
        <v>1767</v>
      </c>
    </row>
    <row r="25" spans="1:5" ht="318.75">
      <c r="A25" t="s">
        <v>56</v>
      </c>
      <c r="E25" s="35" t="s">
        <v>1764</v>
      </c>
    </row>
    <row r="26" spans="1:16" ht="12.75">
      <c r="A26" s="25" t="s">
        <v>46</v>
      </c>
      <c s="29" t="s">
        <v>34</v>
      </c>
      <c s="29" t="s">
        <v>133</v>
      </c>
      <c s="25" t="s">
        <v>48</v>
      </c>
      <c s="30" t="s">
        <v>134</v>
      </c>
      <c s="31" t="s">
        <v>114</v>
      </c>
      <c s="32">
        <v>71.976</v>
      </c>
      <c s="33">
        <v>0</v>
      </c>
      <c s="33">
        <f>ROUND(ROUND(H26,2)*ROUND(G26,3),2)</f>
      </c>
      <c s="31" t="s">
        <v>51</v>
      </c>
      <c r="O26">
        <f>(I26*21)/100</f>
      </c>
      <c t="s">
        <v>22</v>
      </c>
    </row>
    <row r="27" spans="1:5" ht="12.75">
      <c r="A27" s="34" t="s">
        <v>52</v>
      </c>
      <c r="E27" s="35" t="s">
        <v>48</v>
      </c>
    </row>
    <row r="28" spans="1:5" ht="38.25">
      <c r="A28" s="36" t="s">
        <v>54</v>
      </c>
      <c r="E28" s="37" t="s">
        <v>1768</v>
      </c>
    </row>
    <row r="29" spans="1:5" ht="191.25">
      <c r="A29" t="s">
        <v>56</v>
      </c>
      <c r="E29" s="35" t="s">
        <v>136</v>
      </c>
    </row>
    <row r="30" spans="1:16" ht="12.75">
      <c r="A30" s="25" t="s">
        <v>46</v>
      </c>
      <c s="29" t="s">
        <v>36</v>
      </c>
      <c s="29" t="s">
        <v>1769</v>
      </c>
      <c s="25" t="s">
        <v>48</v>
      </c>
      <c s="30" t="s">
        <v>1770</v>
      </c>
      <c s="31" t="s">
        <v>114</v>
      </c>
      <c s="32">
        <v>49.152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12.75">
      <c r="A31" s="34" t="s">
        <v>52</v>
      </c>
      <c r="E31" s="35" t="s">
        <v>48</v>
      </c>
    </row>
    <row r="32" spans="1:5" ht="12.75">
      <c r="A32" s="36" t="s">
        <v>54</v>
      </c>
      <c r="E32" s="37" t="s">
        <v>1771</v>
      </c>
    </row>
    <row r="33" spans="1:5" ht="229.5">
      <c r="A33" t="s">
        <v>56</v>
      </c>
      <c r="E33" s="35" t="s">
        <v>1772</v>
      </c>
    </row>
    <row r="34" spans="1:16" ht="12.75">
      <c r="A34" s="25" t="s">
        <v>46</v>
      </c>
      <c s="29" t="s">
        <v>77</v>
      </c>
      <c s="29" t="s">
        <v>280</v>
      </c>
      <c s="25" t="s">
        <v>48</v>
      </c>
      <c s="30" t="s">
        <v>281</v>
      </c>
      <c s="31" t="s">
        <v>114</v>
      </c>
      <c s="32">
        <v>4.8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12.75">
      <c r="A35" s="34" t="s">
        <v>52</v>
      </c>
      <c r="E35" s="35" t="s">
        <v>48</v>
      </c>
    </row>
    <row r="36" spans="1:5" ht="25.5">
      <c r="A36" s="36" t="s">
        <v>54</v>
      </c>
      <c r="E36" s="37" t="s">
        <v>1773</v>
      </c>
    </row>
    <row r="37" spans="1:5" ht="293.25">
      <c r="A37" t="s">
        <v>56</v>
      </c>
      <c r="E37" s="35" t="s">
        <v>1774</v>
      </c>
    </row>
    <row r="38" spans="1:16" ht="12.75">
      <c r="A38" s="25" t="s">
        <v>46</v>
      </c>
      <c s="29" t="s">
        <v>118</v>
      </c>
      <c s="29" t="s">
        <v>1704</v>
      </c>
      <c s="25" t="s">
        <v>48</v>
      </c>
      <c s="30" t="s">
        <v>1705</v>
      </c>
      <c s="31" t="s">
        <v>50</v>
      </c>
      <c s="32">
        <v>61.2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48</v>
      </c>
    </row>
    <row r="40" spans="1:5" ht="12.75">
      <c r="A40" s="36" t="s">
        <v>54</v>
      </c>
      <c r="E40" s="37" t="s">
        <v>1775</v>
      </c>
    </row>
    <row r="41" spans="1:5" ht="25.5">
      <c r="A41" t="s">
        <v>56</v>
      </c>
      <c r="E41" s="35" t="s">
        <v>288</v>
      </c>
    </row>
    <row r="42" spans="1:18" ht="12.75" customHeight="1">
      <c r="A42" s="6" t="s">
        <v>44</v>
      </c>
      <c s="6"/>
      <c s="40" t="s">
        <v>22</v>
      </c>
      <c s="6"/>
      <c s="27" t="s">
        <v>137</v>
      </c>
      <c s="6"/>
      <c s="6"/>
      <c s="6"/>
      <c s="41">
        <f>0+Q42</f>
      </c>
      <c s="6"/>
      <c r="O42">
        <f>0+R42</f>
      </c>
      <c r="Q42">
        <f>0+I43</f>
      </c>
      <c>
        <f>0+O43</f>
      </c>
    </row>
    <row r="43" spans="1:16" ht="12.75">
      <c r="A43" s="25" t="s">
        <v>46</v>
      </c>
      <c s="29" t="s">
        <v>39</v>
      </c>
      <c s="29" t="s">
        <v>1776</v>
      </c>
      <c s="25" t="s">
        <v>48</v>
      </c>
      <c s="30" t="s">
        <v>1777</v>
      </c>
      <c s="31" t="s">
        <v>114</v>
      </c>
      <c s="32">
        <v>15</v>
      </c>
      <c s="33">
        <v>0</v>
      </c>
      <c s="33">
        <f>ROUND(ROUND(H43,2)*ROUND(G43,3),2)</f>
      </c>
      <c s="31" t="s">
        <v>51</v>
      </c>
      <c r="O43">
        <f>(I43*21)/100</f>
      </c>
      <c t="s">
        <v>22</v>
      </c>
    </row>
    <row r="44" spans="1:5" ht="12.75">
      <c r="A44" s="34" t="s">
        <v>52</v>
      </c>
      <c r="E44" s="35" t="s">
        <v>48</v>
      </c>
    </row>
    <row r="45" spans="1:5" ht="12.75">
      <c r="A45" s="36" t="s">
        <v>54</v>
      </c>
      <c r="E45" s="37" t="s">
        <v>1778</v>
      </c>
    </row>
    <row r="46" spans="1:5" ht="369.75">
      <c r="A46" t="s">
        <v>56</v>
      </c>
      <c r="E46" s="35" t="s">
        <v>1779</v>
      </c>
    </row>
    <row r="47" spans="1:18" ht="12.75" customHeight="1">
      <c r="A47" s="6" t="s">
        <v>44</v>
      </c>
      <c s="6"/>
      <c s="40" t="s">
        <v>77</v>
      </c>
      <c s="6"/>
      <c s="27" t="s">
        <v>996</v>
      </c>
      <c s="6"/>
      <c s="6"/>
      <c s="6"/>
      <c s="41">
        <f>0+Q47</f>
      </c>
      <c s="6"/>
      <c r="O47">
        <f>0+R47</f>
      </c>
      <c r="Q47">
        <f>0+I48+I52+I56+I60+I64+I68+I72+I76+I80+I84+I88+I92+I96+I100+I104+I108</f>
      </c>
      <c>
        <f>0+O48+O52+O56+O60+O64+O68+O72+O76+O80+O84+O88+O92+O96+O100+O104+O108</f>
      </c>
    </row>
    <row r="48" spans="1:16" ht="12.75">
      <c r="A48" s="25" t="s">
        <v>46</v>
      </c>
      <c s="29" t="s">
        <v>41</v>
      </c>
      <c s="29" t="s">
        <v>1780</v>
      </c>
      <c s="25" t="s">
        <v>48</v>
      </c>
      <c s="30" t="s">
        <v>1781</v>
      </c>
      <c s="31" t="s">
        <v>158</v>
      </c>
      <c s="32">
        <v>18</v>
      </c>
      <c s="33">
        <v>0</v>
      </c>
      <c s="33">
        <f>ROUND(ROUND(H48,2)*ROUND(G48,3),2)</f>
      </c>
      <c s="31" t="s">
        <v>51</v>
      </c>
      <c r="O48">
        <f>(I48*21)/100</f>
      </c>
      <c t="s">
        <v>22</v>
      </c>
    </row>
    <row r="49" spans="1:5" ht="12.75">
      <c r="A49" s="34" t="s">
        <v>52</v>
      </c>
      <c r="E49" s="35" t="s">
        <v>48</v>
      </c>
    </row>
    <row r="50" spans="1:5" ht="25.5">
      <c r="A50" s="36" t="s">
        <v>54</v>
      </c>
      <c r="E50" s="37" t="s">
        <v>1782</v>
      </c>
    </row>
    <row r="51" spans="1:5" ht="102">
      <c r="A51" t="s">
        <v>56</v>
      </c>
      <c r="E51" s="35" t="s">
        <v>1783</v>
      </c>
    </row>
    <row r="52" spans="1:16" ht="12.75">
      <c r="A52" s="25" t="s">
        <v>46</v>
      </c>
      <c s="29" t="s">
        <v>43</v>
      </c>
      <c s="29" t="s">
        <v>1784</v>
      </c>
      <c s="25" t="s">
        <v>48</v>
      </c>
      <c s="30" t="s">
        <v>1785</v>
      </c>
      <c s="31" t="s">
        <v>158</v>
      </c>
      <c s="32">
        <v>48</v>
      </c>
      <c s="33">
        <v>0</v>
      </c>
      <c s="33">
        <f>ROUND(ROUND(H52,2)*ROUND(G52,3),2)</f>
      </c>
      <c s="31" t="s">
        <v>51</v>
      </c>
      <c r="O52">
        <f>(I52*21)/100</f>
      </c>
      <c t="s">
        <v>22</v>
      </c>
    </row>
    <row r="53" spans="1:5" ht="12.75">
      <c r="A53" s="34" t="s">
        <v>52</v>
      </c>
      <c r="E53" s="35" t="s">
        <v>48</v>
      </c>
    </row>
    <row r="54" spans="1:5" ht="25.5">
      <c r="A54" s="36" t="s">
        <v>54</v>
      </c>
      <c r="E54" s="37" t="s">
        <v>1786</v>
      </c>
    </row>
    <row r="55" spans="1:5" ht="102">
      <c r="A55" t="s">
        <v>56</v>
      </c>
      <c r="E55" s="35" t="s">
        <v>1783</v>
      </c>
    </row>
    <row r="56" spans="1:16" ht="12.75">
      <c r="A56" s="25" t="s">
        <v>46</v>
      </c>
      <c s="29" t="s">
        <v>138</v>
      </c>
      <c s="29" t="s">
        <v>1787</v>
      </c>
      <c s="25" t="s">
        <v>48</v>
      </c>
      <c s="30" t="s">
        <v>1788</v>
      </c>
      <c s="31" t="s">
        <v>158</v>
      </c>
      <c s="32">
        <v>60</v>
      </c>
      <c s="33">
        <v>0</v>
      </c>
      <c s="33">
        <f>ROUND(ROUND(H56,2)*ROUND(G56,3),2)</f>
      </c>
      <c s="31" t="s">
        <v>51</v>
      </c>
      <c r="O56">
        <f>(I56*21)/100</f>
      </c>
      <c t="s">
        <v>22</v>
      </c>
    </row>
    <row r="57" spans="1:5" ht="12.75">
      <c r="A57" s="34" t="s">
        <v>52</v>
      </c>
      <c r="E57" s="35" t="s">
        <v>48</v>
      </c>
    </row>
    <row r="58" spans="1:5" ht="25.5">
      <c r="A58" s="36" t="s">
        <v>54</v>
      </c>
      <c r="E58" s="37" t="s">
        <v>1789</v>
      </c>
    </row>
    <row r="59" spans="1:5" ht="140.25">
      <c r="A59" t="s">
        <v>56</v>
      </c>
      <c r="E59" s="35" t="s">
        <v>1790</v>
      </c>
    </row>
    <row r="60" spans="1:16" ht="12.75">
      <c r="A60" s="25" t="s">
        <v>46</v>
      </c>
      <c s="29" t="s">
        <v>144</v>
      </c>
      <c s="29" t="s">
        <v>1791</v>
      </c>
      <c s="25" t="s">
        <v>48</v>
      </c>
      <c s="30" t="s">
        <v>1792</v>
      </c>
      <c s="31" t="s">
        <v>158</v>
      </c>
      <c s="32">
        <v>60</v>
      </c>
      <c s="33">
        <v>0</v>
      </c>
      <c s="33">
        <f>ROUND(ROUND(H60,2)*ROUND(G60,3),2)</f>
      </c>
      <c s="31" t="s">
        <v>51</v>
      </c>
      <c r="O60">
        <f>(I60*21)/100</f>
      </c>
      <c t="s">
        <v>22</v>
      </c>
    </row>
    <row r="61" spans="1:5" ht="12.75">
      <c r="A61" s="34" t="s">
        <v>52</v>
      </c>
      <c r="E61" s="35" t="s">
        <v>48</v>
      </c>
    </row>
    <row r="62" spans="1:5" ht="25.5">
      <c r="A62" s="36" t="s">
        <v>54</v>
      </c>
      <c r="E62" s="37" t="s">
        <v>1793</v>
      </c>
    </row>
    <row r="63" spans="1:5" ht="140.25">
      <c r="A63" t="s">
        <v>56</v>
      </c>
      <c r="E63" s="35" t="s">
        <v>1790</v>
      </c>
    </row>
    <row r="64" spans="1:16" ht="25.5">
      <c r="A64" s="25" t="s">
        <v>46</v>
      </c>
      <c s="29" t="s">
        <v>149</v>
      </c>
      <c s="29" t="s">
        <v>1794</v>
      </c>
      <c s="25" t="s">
        <v>48</v>
      </c>
      <c s="30" t="s">
        <v>1795</v>
      </c>
      <c s="31" t="s">
        <v>60</v>
      </c>
      <c s="32">
        <v>2</v>
      </c>
      <c s="33">
        <v>0</v>
      </c>
      <c s="33">
        <f>ROUND(ROUND(H64,2)*ROUND(G64,3),2)</f>
      </c>
      <c s="31" t="s">
        <v>51</v>
      </c>
      <c r="O64">
        <f>(I64*21)/100</f>
      </c>
      <c t="s">
        <v>22</v>
      </c>
    </row>
    <row r="65" spans="1:5" ht="12.75">
      <c r="A65" s="34" t="s">
        <v>52</v>
      </c>
      <c r="E65" s="35" t="s">
        <v>48</v>
      </c>
    </row>
    <row r="66" spans="1:5" ht="25.5">
      <c r="A66" s="36" t="s">
        <v>54</v>
      </c>
      <c r="E66" s="37" t="s">
        <v>1796</v>
      </c>
    </row>
    <row r="67" spans="1:5" ht="89.25">
      <c r="A67" t="s">
        <v>56</v>
      </c>
      <c r="E67" s="35" t="s">
        <v>1797</v>
      </c>
    </row>
    <row r="68" spans="1:16" ht="12.75">
      <c r="A68" s="25" t="s">
        <v>46</v>
      </c>
      <c s="29" t="s">
        <v>155</v>
      </c>
      <c s="29" t="s">
        <v>1798</v>
      </c>
      <c s="25" t="s">
        <v>48</v>
      </c>
      <c s="30" t="s">
        <v>1799</v>
      </c>
      <c s="31" t="s">
        <v>158</v>
      </c>
      <c s="32">
        <v>18</v>
      </c>
      <c s="33">
        <v>0</v>
      </c>
      <c s="33">
        <f>ROUND(ROUND(H68,2)*ROUND(G68,3),2)</f>
      </c>
      <c s="31" t="s">
        <v>51</v>
      </c>
      <c r="O68">
        <f>(I68*21)/100</f>
      </c>
      <c t="s">
        <v>22</v>
      </c>
    </row>
    <row r="69" spans="1:5" ht="12.75">
      <c r="A69" s="34" t="s">
        <v>52</v>
      </c>
      <c r="E69" s="35" t="s">
        <v>48</v>
      </c>
    </row>
    <row r="70" spans="1:5" ht="25.5">
      <c r="A70" s="36" t="s">
        <v>54</v>
      </c>
      <c r="E70" s="37" t="s">
        <v>1800</v>
      </c>
    </row>
    <row r="71" spans="1:5" ht="102">
      <c r="A71" t="s">
        <v>56</v>
      </c>
      <c r="E71" s="35" t="s">
        <v>1801</v>
      </c>
    </row>
    <row r="72" spans="1:16" ht="12.75">
      <c r="A72" s="25" t="s">
        <v>46</v>
      </c>
      <c s="29" t="s">
        <v>162</v>
      </c>
      <c s="29" t="s">
        <v>1802</v>
      </c>
      <c s="25" t="s">
        <v>48</v>
      </c>
      <c s="30" t="s">
        <v>1803</v>
      </c>
      <c s="31" t="s">
        <v>158</v>
      </c>
      <c s="32">
        <v>20</v>
      </c>
      <c s="33">
        <v>0</v>
      </c>
      <c s="33">
        <f>ROUND(ROUND(H72,2)*ROUND(G72,3),2)</f>
      </c>
      <c s="31" t="s">
        <v>51</v>
      </c>
      <c r="O72">
        <f>(I72*21)/100</f>
      </c>
      <c t="s">
        <v>22</v>
      </c>
    </row>
    <row r="73" spans="1:5" ht="12.75">
      <c r="A73" s="34" t="s">
        <v>52</v>
      </c>
      <c r="E73" s="35" t="s">
        <v>48</v>
      </c>
    </row>
    <row r="74" spans="1:5" ht="12.75">
      <c r="A74" s="36" t="s">
        <v>54</v>
      </c>
      <c r="E74" s="37" t="s">
        <v>1804</v>
      </c>
    </row>
    <row r="75" spans="1:5" ht="127.5">
      <c r="A75" t="s">
        <v>56</v>
      </c>
      <c r="E75" s="35" t="s">
        <v>1805</v>
      </c>
    </row>
    <row r="76" spans="1:16" ht="12.75">
      <c r="A76" s="25" t="s">
        <v>46</v>
      </c>
      <c s="29" t="s">
        <v>166</v>
      </c>
      <c s="29" t="s">
        <v>1806</v>
      </c>
      <c s="25" t="s">
        <v>48</v>
      </c>
      <c s="30" t="s">
        <v>1807</v>
      </c>
      <c s="31" t="s">
        <v>60</v>
      </c>
      <c s="32">
        <v>2</v>
      </c>
      <c s="33">
        <v>0</v>
      </c>
      <c s="33">
        <f>ROUND(ROUND(H76,2)*ROUND(G76,3),2)</f>
      </c>
      <c s="31" t="s">
        <v>51</v>
      </c>
      <c r="O76">
        <f>(I76*21)/100</f>
      </c>
      <c t="s">
        <v>22</v>
      </c>
    </row>
    <row r="77" spans="1:5" ht="12.75">
      <c r="A77" s="34" t="s">
        <v>52</v>
      </c>
      <c r="E77" s="35" t="s">
        <v>48</v>
      </c>
    </row>
    <row r="78" spans="1:5" ht="12.75">
      <c r="A78" s="36" t="s">
        <v>54</v>
      </c>
      <c r="E78" s="37" t="s">
        <v>169</v>
      </c>
    </row>
    <row r="79" spans="1:5" ht="89.25">
      <c r="A79" t="s">
        <v>56</v>
      </c>
      <c r="E79" s="35" t="s">
        <v>1808</v>
      </c>
    </row>
    <row r="80" spans="1:16" ht="12.75">
      <c r="A80" s="25" t="s">
        <v>46</v>
      </c>
      <c s="29" t="s">
        <v>171</v>
      </c>
      <c s="29" t="s">
        <v>1809</v>
      </c>
      <c s="25" t="s">
        <v>48</v>
      </c>
      <c s="30" t="s">
        <v>1810</v>
      </c>
      <c s="31" t="s">
        <v>60</v>
      </c>
      <c s="32">
        <v>4</v>
      </c>
      <c s="33">
        <v>0</v>
      </c>
      <c s="33">
        <f>ROUND(ROUND(H80,2)*ROUND(G80,3),2)</f>
      </c>
      <c s="31" t="s">
        <v>51</v>
      </c>
      <c r="O80">
        <f>(I80*21)/100</f>
      </c>
      <c t="s">
        <v>22</v>
      </c>
    </row>
    <row r="81" spans="1:5" ht="12.75">
      <c r="A81" s="34" t="s">
        <v>52</v>
      </c>
      <c r="E81" s="35" t="s">
        <v>48</v>
      </c>
    </row>
    <row r="82" spans="1:5" ht="38.25">
      <c r="A82" s="36" t="s">
        <v>54</v>
      </c>
      <c r="E82" s="37" t="s">
        <v>1811</v>
      </c>
    </row>
    <row r="83" spans="1:5" ht="102">
      <c r="A83" t="s">
        <v>56</v>
      </c>
      <c r="E83" s="35" t="s">
        <v>1812</v>
      </c>
    </row>
    <row r="84" spans="1:16" ht="12.75">
      <c r="A84" s="25" t="s">
        <v>46</v>
      </c>
      <c s="29" t="s">
        <v>174</v>
      </c>
      <c s="29" t="s">
        <v>1813</v>
      </c>
      <c s="25" t="s">
        <v>48</v>
      </c>
      <c s="30" t="s">
        <v>1814</v>
      </c>
      <c s="31" t="s">
        <v>158</v>
      </c>
      <c s="32">
        <v>70</v>
      </c>
      <c s="33">
        <v>0</v>
      </c>
      <c s="33">
        <f>ROUND(ROUND(H84,2)*ROUND(G84,3),2)</f>
      </c>
      <c s="31" t="s">
        <v>51</v>
      </c>
      <c r="O84">
        <f>(I84*21)/100</f>
      </c>
      <c t="s">
        <v>22</v>
      </c>
    </row>
    <row r="85" spans="1:5" ht="12.75">
      <c r="A85" s="34" t="s">
        <v>52</v>
      </c>
      <c r="E85" s="35" t="s">
        <v>48</v>
      </c>
    </row>
    <row r="86" spans="1:5" ht="25.5">
      <c r="A86" s="36" t="s">
        <v>54</v>
      </c>
      <c r="E86" s="37" t="s">
        <v>1815</v>
      </c>
    </row>
    <row r="87" spans="1:5" ht="102">
      <c r="A87" t="s">
        <v>56</v>
      </c>
      <c r="E87" s="35" t="s">
        <v>1816</v>
      </c>
    </row>
    <row r="88" spans="1:16" ht="12.75">
      <c r="A88" s="25" t="s">
        <v>46</v>
      </c>
      <c s="29" t="s">
        <v>177</v>
      </c>
      <c s="29" t="s">
        <v>1817</v>
      </c>
      <c s="25" t="s">
        <v>48</v>
      </c>
      <c s="30" t="s">
        <v>1818</v>
      </c>
      <c s="31" t="s">
        <v>158</v>
      </c>
      <c s="32">
        <v>70</v>
      </c>
      <c s="33">
        <v>0</v>
      </c>
      <c s="33">
        <f>ROUND(ROUND(H88,2)*ROUND(G88,3),2)</f>
      </c>
      <c s="31" t="s">
        <v>51</v>
      </c>
      <c r="O88">
        <f>(I88*21)/100</f>
      </c>
      <c t="s">
        <v>22</v>
      </c>
    </row>
    <row r="89" spans="1:5" ht="12.75">
      <c r="A89" s="34" t="s">
        <v>52</v>
      </c>
      <c r="E89" s="35" t="s">
        <v>48</v>
      </c>
    </row>
    <row r="90" spans="1:5" ht="25.5">
      <c r="A90" s="36" t="s">
        <v>54</v>
      </c>
      <c r="E90" s="37" t="s">
        <v>1819</v>
      </c>
    </row>
    <row r="91" spans="1:5" ht="102">
      <c r="A91" t="s">
        <v>56</v>
      </c>
      <c r="E91" s="35" t="s">
        <v>1816</v>
      </c>
    </row>
    <row r="92" spans="1:16" ht="25.5">
      <c r="A92" s="25" t="s">
        <v>46</v>
      </c>
      <c s="29" t="s">
        <v>182</v>
      </c>
      <c s="29" t="s">
        <v>1820</v>
      </c>
      <c s="25" t="s">
        <v>48</v>
      </c>
      <c s="30" t="s">
        <v>1821</v>
      </c>
      <c s="31" t="s">
        <v>60</v>
      </c>
      <c s="32">
        <v>2</v>
      </c>
      <c s="33">
        <v>0</v>
      </c>
      <c s="33">
        <f>ROUND(ROUND(H92,2)*ROUND(G92,3),2)</f>
      </c>
      <c s="31" t="s">
        <v>51</v>
      </c>
      <c r="O92">
        <f>(I92*21)/100</f>
      </c>
      <c t="s">
        <v>22</v>
      </c>
    </row>
    <row r="93" spans="1:5" ht="12.75">
      <c r="A93" s="34" t="s">
        <v>52</v>
      </c>
      <c r="E93" s="35" t="s">
        <v>48</v>
      </c>
    </row>
    <row r="94" spans="1:5" ht="25.5">
      <c r="A94" s="36" t="s">
        <v>54</v>
      </c>
      <c r="E94" s="37" t="s">
        <v>1822</v>
      </c>
    </row>
    <row r="95" spans="1:5" ht="102">
      <c r="A95" t="s">
        <v>56</v>
      </c>
      <c r="E95" s="35" t="s">
        <v>1823</v>
      </c>
    </row>
    <row r="96" spans="1:16" ht="12.75">
      <c r="A96" s="25" t="s">
        <v>46</v>
      </c>
      <c s="29" t="s">
        <v>187</v>
      </c>
      <c s="29" t="s">
        <v>1824</v>
      </c>
      <c s="25" t="s">
        <v>48</v>
      </c>
      <c s="30" t="s">
        <v>1825</v>
      </c>
      <c s="31" t="s">
        <v>158</v>
      </c>
      <c s="32">
        <v>202</v>
      </c>
      <c s="33">
        <v>0</v>
      </c>
      <c s="33">
        <f>ROUND(ROUND(H96,2)*ROUND(G96,3),2)</f>
      </c>
      <c s="31" t="s">
        <v>51</v>
      </c>
      <c r="O96">
        <f>(I96*21)/100</f>
      </c>
      <c t="s">
        <v>22</v>
      </c>
    </row>
    <row r="97" spans="1:5" ht="12.75">
      <c r="A97" s="34" t="s">
        <v>52</v>
      </c>
      <c r="E97" s="35" t="s">
        <v>48</v>
      </c>
    </row>
    <row r="98" spans="1:5" ht="25.5">
      <c r="A98" s="36" t="s">
        <v>54</v>
      </c>
      <c r="E98" s="37" t="s">
        <v>1826</v>
      </c>
    </row>
    <row r="99" spans="1:5" ht="89.25">
      <c r="A99" t="s">
        <v>56</v>
      </c>
      <c r="E99" s="35" t="s">
        <v>1827</v>
      </c>
    </row>
    <row r="100" spans="1:16" ht="25.5">
      <c r="A100" s="25" t="s">
        <v>46</v>
      </c>
      <c s="29" t="s">
        <v>192</v>
      </c>
      <c s="29" t="s">
        <v>1828</v>
      </c>
      <c s="25" t="s">
        <v>48</v>
      </c>
      <c s="30" t="s">
        <v>1829</v>
      </c>
      <c s="31" t="s">
        <v>60</v>
      </c>
      <c s="32">
        <v>4</v>
      </c>
      <c s="33">
        <v>0</v>
      </c>
      <c s="33">
        <f>ROUND(ROUND(H100,2)*ROUND(G100,3),2)</f>
      </c>
      <c s="31" t="s">
        <v>51</v>
      </c>
      <c r="O100">
        <f>(I100*21)/100</f>
      </c>
      <c t="s">
        <v>22</v>
      </c>
    </row>
    <row r="101" spans="1:5" ht="12.75">
      <c r="A101" s="34" t="s">
        <v>52</v>
      </c>
      <c r="E101" s="35" t="s">
        <v>48</v>
      </c>
    </row>
    <row r="102" spans="1:5" ht="25.5">
      <c r="A102" s="36" t="s">
        <v>54</v>
      </c>
      <c r="E102" s="37" t="s">
        <v>1830</v>
      </c>
    </row>
    <row r="103" spans="1:5" ht="102">
      <c r="A103" t="s">
        <v>56</v>
      </c>
      <c r="E103" s="35" t="s">
        <v>1823</v>
      </c>
    </row>
    <row r="104" spans="1:16" ht="25.5">
      <c r="A104" s="25" t="s">
        <v>46</v>
      </c>
      <c s="29" t="s">
        <v>196</v>
      </c>
      <c s="29" t="s">
        <v>1831</v>
      </c>
      <c s="25" t="s">
        <v>48</v>
      </c>
      <c s="30" t="s">
        <v>1832</v>
      </c>
      <c s="31" t="s">
        <v>60</v>
      </c>
      <c s="32">
        <v>2</v>
      </c>
      <c s="33">
        <v>0</v>
      </c>
      <c s="33">
        <f>ROUND(ROUND(H104,2)*ROUND(G104,3),2)</f>
      </c>
      <c s="31" t="s">
        <v>51</v>
      </c>
      <c r="O104">
        <f>(I104*21)/100</f>
      </c>
      <c t="s">
        <v>22</v>
      </c>
    </row>
    <row r="105" spans="1:5" ht="12.75">
      <c r="A105" s="34" t="s">
        <v>52</v>
      </c>
      <c r="E105" s="35" t="s">
        <v>48</v>
      </c>
    </row>
    <row r="106" spans="1:5" ht="25.5">
      <c r="A106" s="36" t="s">
        <v>54</v>
      </c>
      <c r="E106" s="37" t="s">
        <v>1833</v>
      </c>
    </row>
    <row r="107" spans="1:5" ht="102">
      <c r="A107" t="s">
        <v>56</v>
      </c>
      <c r="E107" s="35" t="s">
        <v>1823</v>
      </c>
    </row>
    <row r="108" spans="1:16" ht="12.75">
      <c r="A108" s="25" t="s">
        <v>46</v>
      </c>
      <c s="29" t="s">
        <v>284</v>
      </c>
      <c s="29" t="s">
        <v>1834</v>
      </c>
      <c s="25" t="s">
        <v>48</v>
      </c>
      <c s="30" t="s">
        <v>1835</v>
      </c>
      <c s="31" t="s">
        <v>158</v>
      </c>
      <c s="32">
        <v>130</v>
      </c>
      <c s="33">
        <v>0</v>
      </c>
      <c s="33">
        <f>ROUND(ROUND(H108,2)*ROUND(G108,3),2)</f>
      </c>
      <c s="31" t="s">
        <v>51</v>
      </c>
      <c r="O108">
        <f>(I108*21)/100</f>
      </c>
      <c t="s">
        <v>22</v>
      </c>
    </row>
    <row r="109" spans="1:5" ht="12.75">
      <c r="A109" s="34" t="s">
        <v>52</v>
      </c>
      <c r="E109" s="35" t="s">
        <v>48</v>
      </c>
    </row>
    <row r="110" spans="1:5" ht="25.5">
      <c r="A110" s="36" t="s">
        <v>54</v>
      </c>
      <c r="E110" s="37" t="s">
        <v>1836</v>
      </c>
    </row>
    <row r="111" spans="1:5" ht="114.75">
      <c r="A111" t="s">
        <v>56</v>
      </c>
      <c r="E111" s="35" t="s">
        <v>1837</v>
      </c>
    </row>
    <row r="112" spans="1:18" ht="12.75" customHeight="1">
      <c r="A112" s="6" t="s">
        <v>44</v>
      </c>
      <c s="6"/>
      <c s="40" t="s">
        <v>118</v>
      </c>
      <c s="6"/>
      <c s="27" t="s">
        <v>544</v>
      </c>
      <c s="6"/>
      <c s="6"/>
      <c s="6"/>
      <c s="41">
        <f>0+Q112</f>
      </c>
      <c s="6"/>
      <c r="O112">
        <f>0+R112</f>
      </c>
      <c r="Q112">
        <f>0+I113</f>
      </c>
      <c>
        <f>0+O113</f>
      </c>
    </row>
    <row r="113" spans="1:16" ht="12.75">
      <c r="A113" s="25" t="s">
        <v>46</v>
      </c>
      <c s="29" t="s">
        <v>289</v>
      </c>
      <c s="29" t="s">
        <v>1838</v>
      </c>
      <c s="25" t="s">
        <v>48</v>
      </c>
      <c s="30" t="s">
        <v>1839</v>
      </c>
      <c s="31" t="s">
        <v>114</v>
      </c>
      <c s="32">
        <v>7.2</v>
      </c>
      <c s="33">
        <v>0</v>
      </c>
      <c s="33">
        <f>ROUND(ROUND(H113,2)*ROUND(G113,3),2)</f>
      </c>
      <c s="31" t="s">
        <v>51</v>
      </c>
      <c r="O113">
        <f>(I113*21)/100</f>
      </c>
      <c t="s">
        <v>22</v>
      </c>
    </row>
    <row r="114" spans="1:5" ht="12.75">
      <c r="A114" s="34" t="s">
        <v>52</v>
      </c>
      <c r="E114" s="35" t="s">
        <v>48</v>
      </c>
    </row>
    <row r="115" spans="1:5" ht="12.75">
      <c r="A115" s="36" t="s">
        <v>54</v>
      </c>
      <c r="E115" s="37" t="s">
        <v>1840</v>
      </c>
    </row>
    <row r="116" spans="1:5" ht="369.75">
      <c r="A116" t="s">
        <v>56</v>
      </c>
      <c r="E116" s="35" t="s">
        <v>1197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0+O8+O13+O42+O79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1841</v>
      </c>
      <c s="38">
        <f>0+I8+I13+I42+I79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1841</v>
      </c>
      <c s="6"/>
      <c s="18" t="s">
        <v>1842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</f>
      </c>
      <c>
        <f>0+O9</f>
      </c>
    </row>
    <row r="9" spans="1:16" ht="25.5">
      <c r="A9" s="25" t="s">
        <v>46</v>
      </c>
      <c s="29" t="s">
        <v>28</v>
      </c>
      <c s="29" t="s">
        <v>86</v>
      </c>
      <c s="25" t="s">
        <v>87</v>
      </c>
      <c s="30" t="s">
        <v>88</v>
      </c>
      <c s="31" t="s">
        <v>89</v>
      </c>
      <c s="32">
        <v>53.28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38.25">
      <c r="A11" s="36" t="s">
        <v>54</v>
      </c>
      <c r="E11" s="37" t="s">
        <v>1843</v>
      </c>
    </row>
    <row r="12" spans="1:5" ht="89.25">
      <c r="A12" t="s">
        <v>56</v>
      </c>
      <c r="E12" s="35" t="s">
        <v>91</v>
      </c>
    </row>
    <row r="13" spans="1:18" ht="12.75" customHeight="1">
      <c r="A13" s="6" t="s">
        <v>44</v>
      </c>
      <c s="6"/>
      <c s="40" t="s">
        <v>28</v>
      </c>
      <c s="6"/>
      <c s="27" t="s">
        <v>45</v>
      </c>
      <c s="6"/>
      <c s="6"/>
      <c s="6"/>
      <c s="41">
        <f>0+Q13</f>
      </c>
      <c s="6"/>
      <c r="O13">
        <f>0+R13</f>
      </c>
      <c r="Q13">
        <f>0+I14+I18+I22+I26+I30+I34+I38</f>
      </c>
      <c>
        <f>0+O14+O18+O22+O26+O30+O34+O38</f>
      </c>
    </row>
    <row r="14" spans="1:16" ht="12.75">
      <c r="A14" s="25" t="s">
        <v>46</v>
      </c>
      <c s="29" t="s">
        <v>22</v>
      </c>
      <c s="29" t="s">
        <v>123</v>
      </c>
      <c s="25" t="s">
        <v>48</v>
      </c>
      <c s="30" t="s">
        <v>124</v>
      </c>
      <c s="31" t="s">
        <v>114</v>
      </c>
      <c s="32">
        <v>79.296</v>
      </c>
      <c s="33">
        <v>0</v>
      </c>
      <c s="33">
        <f>ROUND(ROUND(H14,2)*ROUND(G14,3),2)</f>
      </c>
      <c s="31" t="s">
        <v>51</v>
      </c>
      <c r="O14">
        <f>(I14*21)/100</f>
      </c>
      <c t="s">
        <v>22</v>
      </c>
    </row>
    <row r="15" spans="1:5" ht="12.75">
      <c r="A15" s="34" t="s">
        <v>52</v>
      </c>
      <c r="E15" s="35" t="s">
        <v>125</v>
      </c>
    </row>
    <row r="16" spans="1:5" ht="12.75">
      <c r="A16" s="36" t="s">
        <v>54</v>
      </c>
      <c r="E16" s="37" t="s">
        <v>1844</v>
      </c>
    </row>
    <row r="17" spans="1:5" ht="306">
      <c r="A17" t="s">
        <v>56</v>
      </c>
      <c r="E17" s="35" t="s">
        <v>246</v>
      </c>
    </row>
    <row r="18" spans="1:16" ht="12.75">
      <c r="A18" s="25" t="s">
        <v>46</v>
      </c>
      <c s="29" t="s">
        <v>21</v>
      </c>
      <c s="29" t="s">
        <v>128</v>
      </c>
      <c s="25" t="s">
        <v>48</v>
      </c>
      <c s="30" t="s">
        <v>129</v>
      </c>
      <c s="31" t="s">
        <v>114</v>
      </c>
      <c s="32">
        <v>3.456</v>
      </c>
      <c s="33">
        <v>0</v>
      </c>
      <c s="33">
        <f>ROUND(ROUND(H18,2)*ROUND(G18,3),2)</f>
      </c>
      <c s="31" t="s">
        <v>51</v>
      </c>
      <c r="O18">
        <f>(I18*21)/100</f>
      </c>
      <c t="s">
        <v>22</v>
      </c>
    </row>
    <row r="19" spans="1:5" ht="12.75">
      <c r="A19" s="34" t="s">
        <v>52</v>
      </c>
      <c r="E19" s="35" t="s">
        <v>48</v>
      </c>
    </row>
    <row r="20" spans="1:5" ht="25.5">
      <c r="A20" s="36" t="s">
        <v>54</v>
      </c>
      <c r="E20" s="37" t="s">
        <v>1845</v>
      </c>
    </row>
    <row r="21" spans="1:5" ht="318.75">
      <c r="A21" t="s">
        <v>56</v>
      </c>
      <c r="E21" s="35" t="s">
        <v>704</v>
      </c>
    </row>
    <row r="22" spans="1:16" ht="12.75">
      <c r="A22" s="25" t="s">
        <v>46</v>
      </c>
      <c s="29" t="s">
        <v>32</v>
      </c>
      <c s="29" t="s">
        <v>1846</v>
      </c>
      <c s="25" t="s">
        <v>48</v>
      </c>
      <c s="30" t="s">
        <v>1847</v>
      </c>
      <c s="31" t="s">
        <v>114</v>
      </c>
      <c s="32">
        <v>75.84</v>
      </c>
      <c s="33">
        <v>0</v>
      </c>
      <c s="33">
        <f>ROUND(ROUND(H22,2)*ROUND(G22,3),2)</f>
      </c>
      <c s="31" t="s">
        <v>51</v>
      </c>
      <c r="O22">
        <f>(I22*21)/100</f>
      </c>
      <c t="s">
        <v>22</v>
      </c>
    </row>
    <row r="23" spans="1:5" ht="12.75">
      <c r="A23" s="34" t="s">
        <v>52</v>
      </c>
      <c r="E23" s="35" t="s">
        <v>48</v>
      </c>
    </row>
    <row r="24" spans="1:5" ht="51">
      <c r="A24" s="36" t="s">
        <v>54</v>
      </c>
      <c r="E24" s="37" t="s">
        <v>1848</v>
      </c>
    </row>
    <row r="25" spans="1:5" ht="318.75">
      <c r="A25" t="s">
        <v>56</v>
      </c>
      <c r="E25" s="35" t="s">
        <v>704</v>
      </c>
    </row>
    <row r="26" spans="1:16" ht="12.75">
      <c r="A26" s="25" t="s">
        <v>46</v>
      </c>
      <c s="29" t="s">
        <v>34</v>
      </c>
      <c s="29" t="s">
        <v>133</v>
      </c>
      <c s="25" t="s">
        <v>48</v>
      </c>
      <c s="30" t="s">
        <v>134</v>
      </c>
      <c s="31" t="s">
        <v>114</v>
      </c>
      <c s="32">
        <v>79.296</v>
      </c>
      <c s="33">
        <v>0</v>
      </c>
      <c s="33">
        <f>ROUND(ROUND(H26,2)*ROUND(G26,3),2)</f>
      </c>
      <c s="31" t="s">
        <v>51</v>
      </c>
      <c r="O26">
        <f>(I26*21)/100</f>
      </c>
      <c t="s">
        <v>22</v>
      </c>
    </row>
    <row r="27" spans="1:5" ht="12.75">
      <c r="A27" s="34" t="s">
        <v>52</v>
      </c>
      <c r="E27" s="35" t="s">
        <v>48</v>
      </c>
    </row>
    <row r="28" spans="1:5" ht="38.25">
      <c r="A28" s="36" t="s">
        <v>54</v>
      </c>
      <c r="E28" s="37" t="s">
        <v>1849</v>
      </c>
    </row>
    <row r="29" spans="1:5" ht="191.25">
      <c r="A29" t="s">
        <v>56</v>
      </c>
      <c r="E29" s="35" t="s">
        <v>136</v>
      </c>
    </row>
    <row r="30" spans="1:16" ht="12.75">
      <c r="A30" s="25" t="s">
        <v>46</v>
      </c>
      <c s="29" t="s">
        <v>36</v>
      </c>
      <c s="29" t="s">
        <v>1769</v>
      </c>
      <c s="25" t="s">
        <v>48</v>
      </c>
      <c s="30" t="s">
        <v>1770</v>
      </c>
      <c s="31" t="s">
        <v>114</v>
      </c>
      <c s="32">
        <v>79.296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12.75">
      <c r="A31" s="34" t="s">
        <v>52</v>
      </c>
      <c r="E31" s="35" t="s">
        <v>48</v>
      </c>
    </row>
    <row r="32" spans="1:5" ht="76.5">
      <c r="A32" s="36" t="s">
        <v>54</v>
      </c>
      <c r="E32" s="37" t="s">
        <v>1850</v>
      </c>
    </row>
    <row r="33" spans="1:5" ht="229.5">
      <c r="A33" t="s">
        <v>56</v>
      </c>
      <c r="E33" s="35" t="s">
        <v>1772</v>
      </c>
    </row>
    <row r="34" spans="1:16" ht="12.75">
      <c r="A34" s="25" t="s">
        <v>46</v>
      </c>
      <c s="29" t="s">
        <v>77</v>
      </c>
      <c s="29" t="s">
        <v>280</v>
      </c>
      <c s="25" t="s">
        <v>48</v>
      </c>
      <c s="30" t="s">
        <v>281</v>
      </c>
      <c s="31" t="s">
        <v>114</v>
      </c>
      <c s="32">
        <v>1.28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12.75">
      <c r="A35" s="34" t="s">
        <v>52</v>
      </c>
      <c r="E35" s="35" t="s">
        <v>48</v>
      </c>
    </row>
    <row r="36" spans="1:5" ht="12.75">
      <c r="A36" s="36" t="s">
        <v>54</v>
      </c>
      <c r="E36" s="37" t="s">
        <v>1851</v>
      </c>
    </row>
    <row r="37" spans="1:5" ht="293.25">
      <c r="A37" t="s">
        <v>56</v>
      </c>
      <c r="E37" s="35" t="s">
        <v>1852</v>
      </c>
    </row>
    <row r="38" spans="1:16" ht="12.75">
      <c r="A38" s="25" t="s">
        <v>46</v>
      </c>
      <c s="29" t="s">
        <v>118</v>
      </c>
      <c s="29" t="s">
        <v>285</v>
      </c>
      <c s="25" t="s">
        <v>48</v>
      </c>
      <c s="30" t="s">
        <v>286</v>
      </c>
      <c s="31" t="s">
        <v>50</v>
      </c>
      <c s="32">
        <v>97.2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48</v>
      </c>
    </row>
    <row r="40" spans="1:5" ht="38.25">
      <c r="A40" s="36" t="s">
        <v>54</v>
      </c>
      <c r="E40" s="37" t="s">
        <v>1853</v>
      </c>
    </row>
    <row r="41" spans="1:5" ht="25.5">
      <c r="A41" t="s">
        <v>56</v>
      </c>
      <c r="E41" s="35" t="s">
        <v>288</v>
      </c>
    </row>
    <row r="42" spans="1:18" ht="12.75" customHeight="1">
      <c r="A42" s="6" t="s">
        <v>44</v>
      </c>
      <c s="6"/>
      <c s="40" t="s">
        <v>77</v>
      </c>
      <c s="6"/>
      <c s="27" t="s">
        <v>996</v>
      </c>
      <c s="6"/>
      <c s="6"/>
      <c s="6"/>
      <c s="41">
        <f>0+Q42</f>
      </c>
      <c s="6"/>
      <c r="O42">
        <f>0+R42</f>
      </c>
      <c r="Q42">
        <f>0+I43+I47+I51+I55+I59+I63+I67+I71+I75</f>
      </c>
      <c>
        <f>0+O43+O47+O51+O55+O59+O63+O67+O71+O75</f>
      </c>
    </row>
    <row r="43" spans="1:16" ht="12.75">
      <c r="A43" s="25" t="s">
        <v>46</v>
      </c>
      <c s="29" t="s">
        <v>39</v>
      </c>
      <c s="29" t="s">
        <v>1854</v>
      </c>
      <c s="25" t="s">
        <v>48</v>
      </c>
      <c s="30" t="s">
        <v>1855</v>
      </c>
      <c s="31" t="s">
        <v>158</v>
      </c>
      <c s="32">
        <v>3</v>
      </c>
      <c s="33">
        <v>0</v>
      </c>
      <c s="33">
        <f>ROUND(ROUND(H43,2)*ROUND(G43,3),2)</f>
      </c>
      <c s="31" t="s">
        <v>51</v>
      </c>
      <c r="O43">
        <f>(I43*21)/100</f>
      </c>
      <c t="s">
        <v>22</v>
      </c>
    </row>
    <row r="44" spans="1:5" ht="12.75">
      <c r="A44" s="34" t="s">
        <v>52</v>
      </c>
      <c r="E44" s="35" t="s">
        <v>48</v>
      </c>
    </row>
    <row r="45" spans="1:5" ht="25.5">
      <c r="A45" s="36" t="s">
        <v>54</v>
      </c>
      <c r="E45" s="37" t="s">
        <v>1856</v>
      </c>
    </row>
    <row r="46" spans="1:5" ht="76.5">
      <c r="A46" t="s">
        <v>56</v>
      </c>
      <c r="E46" s="35" t="s">
        <v>1857</v>
      </c>
    </row>
    <row r="47" spans="1:16" ht="12.75">
      <c r="A47" s="25" t="s">
        <v>46</v>
      </c>
      <c s="29" t="s">
        <v>41</v>
      </c>
      <c s="29" t="s">
        <v>1787</v>
      </c>
      <c s="25" t="s">
        <v>48</v>
      </c>
      <c s="30" t="s">
        <v>1788</v>
      </c>
      <c s="31" t="s">
        <v>158</v>
      </c>
      <c s="32">
        <v>16</v>
      </c>
      <c s="33">
        <v>0</v>
      </c>
      <c s="33">
        <f>ROUND(ROUND(H47,2)*ROUND(G47,3),2)</f>
      </c>
      <c s="31" t="s">
        <v>51</v>
      </c>
      <c r="O47">
        <f>(I47*21)/100</f>
      </c>
      <c t="s">
        <v>22</v>
      </c>
    </row>
    <row r="48" spans="1:5" ht="12.75">
      <c r="A48" s="34" t="s">
        <v>52</v>
      </c>
      <c r="E48" s="35" t="s">
        <v>48</v>
      </c>
    </row>
    <row r="49" spans="1:5" ht="12.75">
      <c r="A49" s="36" t="s">
        <v>54</v>
      </c>
      <c r="E49" s="37" t="s">
        <v>1858</v>
      </c>
    </row>
    <row r="50" spans="1:5" ht="140.25">
      <c r="A50" t="s">
        <v>56</v>
      </c>
      <c r="E50" s="35" t="s">
        <v>1790</v>
      </c>
    </row>
    <row r="51" spans="1:16" ht="12.75">
      <c r="A51" s="25" t="s">
        <v>46</v>
      </c>
      <c s="29" t="s">
        <v>43</v>
      </c>
      <c s="29" t="s">
        <v>1791</v>
      </c>
      <c s="25" t="s">
        <v>48</v>
      </c>
      <c s="30" t="s">
        <v>1792</v>
      </c>
      <c s="31" t="s">
        <v>158</v>
      </c>
      <c s="32">
        <v>16</v>
      </c>
      <c s="33">
        <v>0</v>
      </c>
      <c s="33">
        <f>ROUND(ROUND(H51,2)*ROUND(G51,3),2)</f>
      </c>
      <c s="31" t="s">
        <v>51</v>
      </c>
      <c r="O51">
        <f>(I51*21)/100</f>
      </c>
      <c t="s">
        <v>22</v>
      </c>
    </row>
    <row r="52" spans="1:5" ht="12.75">
      <c r="A52" s="34" t="s">
        <v>52</v>
      </c>
      <c r="E52" s="35" t="s">
        <v>48</v>
      </c>
    </row>
    <row r="53" spans="1:5" ht="12.75">
      <c r="A53" s="36" t="s">
        <v>54</v>
      </c>
      <c r="E53" s="37" t="s">
        <v>1858</v>
      </c>
    </row>
    <row r="54" spans="1:5" ht="140.25">
      <c r="A54" t="s">
        <v>56</v>
      </c>
      <c r="E54" s="35" t="s">
        <v>1790</v>
      </c>
    </row>
    <row r="55" spans="1:16" ht="12.75">
      <c r="A55" s="25" t="s">
        <v>46</v>
      </c>
      <c s="29" t="s">
        <v>138</v>
      </c>
      <c s="29" t="s">
        <v>1802</v>
      </c>
      <c s="25" t="s">
        <v>48</v>
      </c>
      <c s="30" t="s">
        <v>1803</v>
      </c>
      <c s="31" t="s">
        <v>158</v>
      </c>
      <c s="32">
        <v>20</v>
      </c>
      <c s="33">
        <v>0</v>
      </c>
      <c s="33">
        <f>ROUND(ROUND(H55,2)*ROUND(G55,3),2)</f>
      </c>
      <c s="31" t="s">
        <v>51</v>
      </c>
      <c r="O55">
        <f>(I55*21)/100</f>
      </c>
      <c t="s">
        <v>22</v>
      </c>
    </row>
    <row r="56" spans="1:5" ht="12.75">
      <c r="A56" s="34" t="s">
        <v>52</v>
      </c>
      <c r="E56" s="35" t="s">
        <v>48</v>
      </c>
    </row>
    <row r="57" spans="1:5" ht="12.75">
      <c r="A57" s="36" t="s">
        <v>54</v>
      </c>
      <c r="E57" s="37" t="s">
        <v>1804</v>
      </c>
    </row>
    <row r="58" spans="1:5" ht="127.5">
      <c r="A58" t="s">
        <v>56</v>
      </c>
      <c r="E58" s="35" t="s">
        <v>1805</v>
      </c>
    </row>
    <row r="59" spans="1:16" ht="12.75">
      <c r="A59" s="25" t="s">
        <v>46</v>
      </c>
      <c s="29" t="s">
        <v>144</v>
      </c>
      <c s="29" t="s">
        <v>1824</v>
      </c>
      <c s="25" t="s">
        <v>48</v>
      </c>
      <c s="30" t="s">
        <v>1825</v>
      </c>
      <c s="31" t="s">
        <v>158</v>
      </c>
      <c s="32">
        <v>157</v>
      </c>
      <c s="33">
        <v>0</v>
      </c>
      <c s="33">
        <f>ROUND(ROUND(H59,2)*ROUND(G59,3),2)</f>
      </c>
      <c s="31" t="s">
        <v>51</v>
      </c>
      <c r="O59">
        <f>(I59*21)/100</f>
      </c>
      <c t="s">
        <v>22</v>
      </c>
    </row>
    <row r="60" spans="1:5" ht="12.75">
      <c r="A60" s="34" t="s">
        <v>52</v>
      </c>
      <c r="E60" s="35" t="s">
        <v>48</v>
      </c>
    </row>
    <row r="61" spans="1:5" ht="25.5">
      <c r="A61" s="36" t="s">
        <v>54</v>
      </c>
      <c r="E61" s="37" t="s">
        <v>1859</v>
      </c>
    </row>
    <row r="62" spans="1:5" ht="89.25">
      <c r="A62" t="s">
        <v>56</v>
      </c>
      <c r="E62" s="35" t="s">
        <v>1827</v>
      </c>
    </row>
    <row r="63" spans="1:16" ht="25.5">
      <c r="A63" s="25" t="s">
        <v>46</v>
      </c>
      <c s="29" t="s">
        <v>149</v>
      </c>
      <c s="29" t="s">
        <v>1831</v>
      </c>
      <c s="25" t="s">
        <v>48</v>
      </c>
      <c s="30" t="s">
        <v>1832</v>
      </c>
      <c s="31" t="s">
        <v>60</v>
      </c>
      <c s="32">
        <v>2</v>
      </c>
      <c s="33">
        <v>0</v>
      </c>
      <c s="33">
        <f>ROUND(ROUND(H63,2)*ROUND(G63,3),2)</f>
      </c>
      <c s="31" t="s">
        <v>51</v>
      </c>
      <c r="O63">
        <f>(I63*21)/100</f>
      </c>
      <c t="s">
        <v>22</v>
      </c>
    </row>
    <row r="64" spans="1:5" ht="12.75">
      <c r="A64" s="34" t="s">
        <v>52</v>
      </c>
      <c r="E64" s="35" t="s">
        <v>48</v>
      </c>
    </row>
    <row r="65" spans="1:5" ht="25.5">
      <c r="A65" s="36" t="s">
        <v>54</v>
      </c>
      <c r="E65" s="37" t="s">
        <v>1860</v>
      </c>
    </row>
    <row r="66" spans="1:5" ht="102">
      <c r="A66" t="s">
        <v>56</v>
      </c>
      <c r="E66" s="35" t="s">
        <v>1823</v>
      </c>
    </row>
    <row r="67" spans="1:16" ht="12.75">
      <c r="A67" s="25" t="s">
        <v>46</v>
      </c>
      <c s="29" t="s">
        <v>155</v>
      </c>
      <c s="29" t="s">
        <v>1861</v>
      </c>
      <c s="25" t="s">
        <v>48</v>
      </c>
      <c s="30" t="s">
        <v>1862</v>
      </c>
      <c s="31" t="s">
        <v>158</v>
      </c>
      <c s="32">
        <v>157</v>
      </c>
      <c s="33">
        <v>0</v>
      </c>
      <c s="33">
        <f>ROUND(ROUND(H67,2)*ROUND(G67,3),2)</f>
      </c>
      <c s="31" t="s">
        <v>51</v>
      </c>
      <c r="O67">
        <f>(I67*21)/100</f>
      </c>
      <c t="s">
        <v>22</v>
      </c>
    </row>
    <row r="68" spans="1:5" ht="12.75">
      <c r="A68" s="34" t="s">
        <v>52</v>
      </c>
      <c r="E68" s="35" t="s">
        <v>48</v>
      </c>
    </row>
    <row r="69" spans="1:5" ht="25.5">
      <c r="A69" s="36" t="s">
        <v>54</v>
      </c>
      <c r="E69" s="37" t="s">
        <v>1863</v>
      </c>
    </row>
    <row r="70" spans="1:5" ht="76.5">
      <c r="A70" t="s">
        <v>56</v>
      </c>
      <c r="E70" s="35" t="s">
        <v>1864</v>
      </c>
    </row>
    <row r="71" spans="1:16" ht="12.75">
      <c r="A71" s="25" t="s">
        <v>46</v>
      </c>
      <c s="29" t="s">
        <v>162</v>
      </c>
      <c s="29" t="s">
        <v>1865</v>
      </c>
      <c s="25" t="s">
        <v>48</v>
      </c>
      <c s="30" t="s">
        <v>1866</v>
      </c>
      <c s="31" t="s">
        <v>60</v>
      </c>
      <c s="32">
        <v>4</v>
      </c>
      <c s="33">
        <v>0</v>
      </c>
      <c s="33">
        <f>ROUND(ROUND(H71,2)*ROUND(G71,3),2)</f>
      </c>
      <c s="31" t="s">
        <v>51</v>
      </c>
      <c r="O71">
        <f>(I71*21)/100</f>
      </c>
      <c t="s">
        <v>22</v>
      </c>
    </row>
    <row r="72" spans="1:5" ht="12.75">
      <c r="A72" s="34" t="s">
        <v>52</v>
      </c>
      <c r="E72" s="35" t="s">
        <v>48</v>
      </c>
    </row>
    <row r="73" spans="1:5" ht="25.5">
      <c r="A73" s="36" t="s">
        <v>54</v>
      </c>
      <c r="E73" s="37" t="s">
        <v>1867</v>
      </c>
    </row>
    <row r="74" spans="1:5" ht="114.75">
      <c r="A74" t="s">
        <v>56</v>
      </c>
      <c r="E74" s="35" t="s">
        <v>1868</v>
      </c>
    </row>
    <row r="75" spans="1:16" ht="12.75">
      <c r="A75" s="25" t="s">
        <v>46</v>
      </c>
      <c s="29" t="s">
        <v>166</v>
      </c>
      <c s="29" t="s">
        <v>1869</v>
      </c>
      <c s="25" t="s">
        <v>48</v>
      </c>
      <c s="30" t="s">
        <v>1870</v>
      </c>
      <c s="31" t="s">
        <v>158</v>
      </c>
      <c s="32">
        <v>70</v>
      </c>
      <c s="33">
        <v>0</v>
      </c>
      <c s="33">
        <f>ROUND(ROUND(H75,2)*ROUND(G75,3),2)</f>
      </c>
      <c s="31" t="s">
        <v>51</v>
      </c>
      <c r="O75">
        <f>(I75*21)/100</f>
      </c>
      <c t="s">
        <v>22</v>
      </c>
    </row>
    <row r="76" spans="1:5" ht="12.75">
      <c r="A76" s="34" t="s">
        <v>52</v>
      </c>
      <c r="E76" s="35" t="s">
        <v>48</v>
      </c>
    </row>
    <row r="77" spans="1:5" ht="25.5">
      <c r="A77" s="36" t="s">
        <v>54</v>
      </c>
      <c r="E77" s="37" t="s">
        <v>1871</v>
      </c>
    </row>
    <row r="78" spans="1:5" ht="114.75">
      <c r="A78" t="s">
        <v>56</v>
      </c>
      <c r="E78" s="35" t="s">
        <v>1837</v>
      </c>
    </row>
    <row r="79" spans="1:18" ht="12.75" customHeight="1">
      <c r="A79" s="6" t="s">
        <v>44</v>
      </c>
      <c s="6"/>
      <c s="40" t="s">
        <v>39</v>
      </c>
      <c s="6"/>
      <c s="27" t="s">
        <v>154</v>
      </c>
      <c s="6"/>
      <c s="6"/>
      <c s="6"/>
      <c s="41">
        <f>0+Q79</f>
      </c>
      <c s="6"/>
      <c r="O79">
        <f>0+R79</f>
      </c>
      <c r="Q79">
        <f>0+I80</f>
      </c>
      <c>
        <f>0+O80</f>
      </c>
    </row>
    <row r="80" spans="1:16" ht="12.75">
      <c r="A80" s="25" t="s">
        <v>46</v>
      </c>
      <c s="29" t="s">
        <v>171</v>
      </c>
      <c s="29" t="s">
        <v>457</v>
      </c>
      <c s="25" t="s">
        <v>48</v>
      </c>
      <c s="30" t="s">
        <v>458</v>
      </c>
      <c s="31" t="s">
        <v>114</v>
      </c>
      <c s="32">
        <v>22.2</v>
      </c>
      <c s="33">
        <v>0</v>
      </c>
      <c s="33">
        <f>ROUND(ROUND(H80,2)*ROUND(G80,3),2)</f>
      </c>
      <c s="31" t="s">
        <v>51</v>
      </c>
      <c r="O80">
        <f>(I80*21)/100</f>
      </c>
      <c t="s">
        <v>22</v>
      </c>
    </row>
    <row r="81" spans="1:5" ht="12.75">
      <c r="A81" s="34" t="s">
        <v>52</v>
      </c>
      <c r="E81" s="35" t="s">
        <v>130</v>
      </c>
    </row>
    <row r="82" spans="1:5" ht="38.25">
      <c r="A82" s="36" t="s">
        <v>54</v>
      </c>
      <c r="E82" s="37" t="s">
        <v>1872</v>
      </c>
    </row>
    <row r="83" spans="1:5" ht="76.5">
      <c r="A83" t="s">
        <v>56</v>
      </c>
      <c r="E83" s="35" t="s">
        <v>1873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1874</v>
      </c>
      <c s="38">
        <f>0+I8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1874</v>
      </c>
      <c s="6"/>
      <c s="18" t="s">
        <v>1875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28</v>
      </c>
      <c s="19"/>
      <c s="27" t="s">
        <v>45</v>
      </c>
      <c s="19"/>
      <c s="19"/>
      <c s="19"/>
      <c s="28">
        <f>0+Q8</f>
      </c>
      <c s="19"/>
      <c r="O8">
        <f>0+R8</f>
      </c>
      <c r="Q8">
        <f>0+I9+I13+I17+I21</f>
      </c>
      <c>
        <f>0+O9+O13+O17+O21</f>
      </c>
    </row>
    <row r="9" spans="1:16" ht="12.75">
      <c r="A9" s="25" t="s">
        <v>46</v>
      </c>
      <c s="29" t="s">
        <v>28</v>
      </c>
      <c s="29" t="s">
        <v>123</v>
      </c>
      <c s="25" t="s">
        <v>48</v>
      </c>
      <c s="30" t="s">
        <v>124</v>
      </c>
      <c s="31" t="s">
        <v>114</v>
      </c>
      <c s="32">
        <v>270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125</v>
      </c>
    </row>
    <row r="11" spans="1:5" ht="12.75">
      <c r="A11" s="36" t="s">
        <v>54</v>
      </c>
      <c r="E11" s="37" t="s">
        <v>1876</v>
      </c>
    </row>
    <row r="12" spans="1:5" ht="306">
      <c r="A12" t="s">
        <v>56</v>
      </c>
      <c r="E12" s="35" t="s">
        <v>127</v>
      </c>
    </row>
    <row r="13" spans="1:16" ht="12.75">
      <c r="A13" s="25" t="s">
        <v>46</v>
      </c>
      <c s="29" t="s">
        <v>22</v>
      </c>
      <c s="29" t="s">
        <v>1877</v>
      </c>
      <c s="25" t="s">
        <v>48</v>
      </c>
      <c s="30" t="s">
        <v>1878</v>
      </c>
      <c s="31" t="s">
        <v>50</v>
      </c>
      <c s="32">
        <v>900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297</v>
      </c>
    </row>
    <row r="15" spans="1:5" ht="51">
      <c r="A15" s="36" t="s">
        <v>54</v>
      </c>
      <c r="E15" s="37" t="s">
        <v>1879</v>
      </c>
    </row>
    <row r="16" spans="1:5" ht="38.25">
      <c r="A16" t="s">
        <v>56</v>
      </c>
      <c r="E16" s="35" t="s">
        <v>299</v>
      </c>
    </row>
    <row r="17" spans="1:16" ht="12.75">
      <c r="A17" s="25" t="s">
        <v>46</v>
      </c>
      <c s="29" t="s">
        <v>21</v>
      </c>
      <c s="29" t="s">
        <v>301</v>
      </c>
      <c s="25" t="s">
        <v>211</v>
      </c>
      <c s="30" t="s">
        <v>302</v>
      </c>
      <c s="31" t="s">
        <v>50</v>
      </c>
      <c s="32">
        <v>900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12.75">
      <c r="A18" s="34" t="s">
        <v>52</v>
      </c>
      <c r="E18" s="35" t="s">
        <v>48</v>
      </c>
    </row>
    <row r="19" spans="1:5" ht="51">
      <c r="A19" s="36" t="s">
        <v>54</v>
      </c>
      <c r="E19" s="37" t="s">
        <v>1879</v>
      </c>
    </row>
    <row r="20" spans="1:5" ht="63.75">
      <c r="A20" t="s">
        <v>56</v>
      </c>
      <c r="E20" s="35" t="s">
        <v>303</v>
      </c>
    </row>
    <row r="21" spans="1:16" ht="12.75">
      <c r="A21" s="25" t="s">
        <v>46</v>
      </c>
      <c s="29" t="s">
        <v>32</v>
      </c>
      <c s="29" t="s">
        <v>305</v>
      </c>
      <c s="25" t="s">
        <v>48</v>
      </c>
      <c s="30" t="s">
        <v>306</v>
      </c>
      <c s="31" t="s">
        <v>50</v>
      </c>
      <c s="32">
        <v>900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48</v>
      </c>
    </row>
    <row r="23" spans="1:5" ht="12.75">
      <c r="A23" s="36" t="s">
        <v>54</v>
      </c>
      <c r="E23" s="37" t="s">
        <v>1880</v>
      </c>
    </row>
    <row r="24" spans="1:5" ht="38.25">
      <c r="A24" t="s">
        <v>56</v>
      </c>
      <c r="E24" s="35" t="s">
        <v>308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1881</v>
      </c>
      <c s="38">
        <f>0+I8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1881</v>
      </c>
      <c s="6"/>
      <c s="18" t="s">
        <v>1882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28</v>
      </c>
      <c s="19"/>
      <c s="27" t="s">
        <v>45</v>
      </c>
      <c s="19"/>
      <c s="19"/>
      <c s="19"/>
      <c s="28">
        <f>0+Q8</f>
      </c>
      <c s="19"/>
      <c r="O8">
        <f>0+R8</f>
      </c>
      <c r="Q8">
        <f>0+I9+I13</f>
      </c>
      <c>
        <f>0+O9+O13</f>
      </c>
    </row>
    <row r="9" spans="1:16" ht="12.75">
      <c r="A9" s="25" t="s">
        <v>46</v>
      </c>
      <c s="29" t="s">
        <v>28</v>
      </c>
      <c s="29" t="s">
        <v>301</v>
      </c>
      <c s="25" t="s">
        <v>211</v>
      </c>
      <c s="30" t="s">
        <v>302</v>
      </c>
      <c s="31" t="s">
        <v>50</v>
      </c>
      <c s="32">
        <v>1949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25.5">
      <c r="A11" s="36" t="s">
        <v>54</v>
      </c>
      <c r="E11" s="37" t="s">
        <v>1883</v>
      </c>
    </row>
    <row r="12" spans="1:5" ht="63.75">
      <c r="A12" t="s">
        <v>56</v>
      </c>
      <c r="E12" s="35" t="s">
        <v>303</v>
      </c>
    </row>
    <row r="13" spans="1:16" ht="12.75">
      <c r="A13" s="25" t="s">
        <v>46</v>
      </c>
      <c s="29" t="s">
        <v>22</v>
      </c>
      <c s="29" t="s">
        <v>1884</v>
      </c>
      <c s="25" t="s">
        <v>48</v>
      </c>
      <c s="30" t="s">
        <v>1885</v>
      </c>
      <c s="31" t="s">
        <v>50</v>
      </c>
      <c s="32">
        <v>600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12.75">
      <c r="A15" s="36" t="s">
        <v>54</v>
      </c>
      <c r="E15" s="37" t="s">
        <v>48</v>
      </c>
    </row>
    <row r="16" spans="1:5" ht="38.25">
      <c r="A16" t="s">
        <v>56</v>
      </c>
      <c r="E16" s="35" t="s">
        <v>82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0+O8+O21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1886</v>
      </c>
      <c s="38">
        <f>0+I8+I21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1886</v>
      </c>
      <c s="6"/>
      <c s="18" t="s">
        <v>1887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</f>
      </c>
      <c>
        <f>0+O9+O13+O17</f>
      </c>
    </row>
    <row r="9" spans="1:16" ht="25.5">
      <c r="A9" s="25" t="s">
        <v>46</v>
      </c>
      <c s="29" t="s">
        <v>28</v>
      </c>
      <c s="29" t="s">
        <v>92</v>
      </c>
      <c s="25" t="s">
        <v>87</v>
      </c>
      <c s="30" t="s">
        <v>88</v>
      </c>
      <c s="31" t="s">
        <v>89</v>
      </c>
      <c s="32">
        <v>3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25.5">
      <c r="A10" s="34" t="s">
        <v>52</v>
      </c>
      <c r="E10" s="35" t="s">
        <v>93</v>
      </c>
    </row>
    <row r="11" spans="1:5" ht="25.5">
      <c r="A11" s="36" t="s">
        <v>54</v>
      </c>
      <c r="E11" s="37" t="s">
        <v>1888</v>
      </c>
    </row>
    <row r="12" spans="1:5" ht="89.25">
      <c r="A12" t="s">
        <v>56</v>
      </c>
      <c r="E12" s="35" t="s">
        <v>91</v>
      </c>
    </row>
    <row r="13" spans="1:16" ht="12.75">
      <c r="A13" s="25" t="s">
        <v>46</v>
      </c>
      <c s="29" t="s">
        <v>22</v>
      </c>
      <c s="29" t="s">
        <v>1889</v>
      </c>
      <c s="25" t="s">
        <v>48</v>
      </c>
      <c s="30" t="s">
        <v>1890</v>
      </c>
      <c s="31" t="s">
        <v>101</v>
      </c>
      <c s="32">
        <v>1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25.5">
      <c r="A14" s="34" t="s">
        <v>52</v>
      </c>
      <c r="E14" s="35" t="s">
        <v>1891</v>
      </c>
    </row>
    <row r="15" spans="1:5" ht="12.75">
      <c r="A15" s="36" t="s">
        <v>54</v>
      </c>
      <c r="E15" s="37" t="s">
        <v>48</v>
      </c>
    </row>
    <row r="16" spans="1:5" ht="51">
      <c r="A16" t="s">
        <v>56</v>
      </c>
      <c r="E16" s="35" t="s">
        <v>1892</v>
      </c>
    </row>
    <row r="17" spans="1:16" ht="12.75">
      <c r="A17" s="25" t="s">
        <v>46</v>
      </c>
      <c s="29" t="s">
        <v>21</v>
      </c>
      <c s="29" t="s">
        <v>1893</v>
      </c>
      <c s="25" t="s">
        <v>48</v>
      </c>
      <c s="30" t="s">
        <v>1894</v>
      </c>
      <c s="31" t="s">
        <v>1895</v>
      </c>
      <c s="32">
        <v>12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38.25">
      <c r="A18" s="34" t="s">
        <v>52</v>
      </c>
      <c r="E18" s="35" t="s">
        <v>1896</v>
      </c>
    </row>
    <row r="19" spans="1:5" ht="12.75">
      <c r="A19" s="36" t="s">
        <v>54</v>
      </c>
      <c r="E19" s="37" t="s">
        <v>48</v>
      </c>
    </row>
    <row r="20" spans="1:5" ht="51">
      <c r="A20" t="s">
        <v>56</v>
      </c>
      <c r="E20" s="35" t="s">
        <v>1362</v>
      </c>
    </row>
    <row r="21" spans="1:18" ht="12.75" customHeight="1">
      <c r="A21" s="6" t="s">
        <v>44</v>
      </c>
      <c s="6"/>
      <c s="40" t="s">
        <v>28</v>
      </c>
      <c s="6"/>
      <c s="27" t="s">
        <v>45</v>
      </c>
      <c s="6"/>
      <c s="6"/>
      <c s="6"/>
      <c s="41">
        <f>0+Q21</f>
      </c>
      <c s="6"/>
      <c r="O21">
        <f>0+R21</f>
      </c>
      <c r="Q21">
        <f>0+I22+I26+I30+I34+I38+I42+I46+I50+I54+I58+I62</f>
      </c>
      <c>
        <f>0+O22+O26+O30+O34+O38+O42+O46+O50+O54+O58+O62</f>
      </c>
    </row>
    <row r="22" spans="1:16" ht="12.75">
      <c r="A22" s="25" t="s">
        <v>46</v>
      </c>
      <c s="29" t="s">
        <v>32</v>
      </c>
      <c s="29" t="s">
        <v>239</v>
      </c>
      <c s="25" t="s">
        <v>211</v>
      </c>
      <c s="30" t="s">
        <v>240</v>
      </c>
      <c s="31" t="s">
        <v>114</v>
      </c>
      <c s="32">
        <v>1.5</v>
      </c>
      <c s="33">
        <v>0</v>
      </c>
      <c s="33">
        <f>ROUND(ROUND(H22,2)*ROUND(G22,3),2)</f>
      </c>
      <c s="31" t="s">
        <v>51</v>
      </c>
      <c r="O22">
        <f>(I22*21)/100</f>
      </c>
      <c t="s">
        <v>22</v>
      </c>
    </row>
    <row r="23" spans="1:5" ht="12.75">
      <c r="A23" s="34" t="s">
        <v>52</v>
      </c>
      <c r="E23" s="35" t="s">
        <v>125</v>
      </c>
    </row>
    <row r="24" spans="1:5" ht="12.75">
      <c r="A24" s="36" t="s">
        <v>54</v>
      </c>
      <c r="E24" s="37" t="s">
        <v>48</v>
      </c>
    </row>
    <row r="25" spans="1:5" ht="395.25">
      <c r="A25" t="s">
        <v>56</v>
      </c>
      <c r="E25" s="35" t="s">
        <v>1897</v>
      </c>
    </row>
    <row r="26" spans="1:16" ht="12.75">
      <c r="A26" s="25" t="s">
        <v>46</v>
      </c>
      <c s="29" t="s">
        <v>34</v>
      </c>
      <c s="29" t="s">
        <v>133</v>
      </c>
      <c s="25" t="s">
        <v>48</v>
      </c>
      <c s="30" t="s">
        <v>134</v>
      </c>
      <c s="31" t="s">
        <v>114</v>
      </c>
      <c s="32">
        <v>1.5</v>
      </c>
      <c s="33">
        <v>0</v>
      </c>
      <c s="33">
        <f>ROUND(ROUND(H26,2)*ROUND(G26,3),2)</f>
      </c>
      <c s="31" t="s">
        <v>51</v>
      </c>
      <c r="O26">
        <f>(I26*21)/100</f>
      </c>
      <c t="s">
        <v>22</v>
      </c>
    </row>
    <row r="27" spans="1:5" ht="12.75">
      <c r="A27" s="34" t="s">
        <v>52</v>
      </c>
      <c r="E27" s="35" t="s">
        <v>48</v>
      </c>
    </row>
    <row r="28" spans="1:5" ht="12.75">
      <c r="A28" s="36" t="s">
        <v>54</v>
      </c>
      <c r="E28" s="37" t="s">
        <v>48</v>
      </c>
    </row>
    <row r="29" spans="1:5" ht="191.25">
      <c r="A29" t="s">
        <v>56</v>
      </c>
      <c r="E29" s="35" t="s">
        <v>136</v>
      </c>
    </row>
    <row r="30" spans="1:16" ht="12.75">
      <c r="A30" s="25" t="s">
        <v>46</v>
      </c>
      <c s="29" t="s">
        <v>36</v>
      </c>
      <c s="29" t="s">
        <v>1898</v>
      </c>
      <c s="25" t="s">
        <v>211</v>
      </c>
      <c s="30" t="s">
        <v>1899</v>
      </c>
      <c s="31" t="s">
        <v>50</v>
      </c>
      <c s="32">
        <v>1072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51">
      <c r="A31" s="34" t="s">
        <v>52</v>
      </c>
      <c r="E31" s="35" t="s">
        <v>1900</v>
      </c>
    </row>
    <row r="32" spans="1:5" ht="12.75">
      <c r="A32" s="36" t="s">
        <v>54</v>
      </c>
      <c r="E32" s="37" t="s">
        <v>48</v>
      </c>
    </row>
    <row r="33" spans="1:5" ht="89.25">
      <c r="A33" t="s">
        <v>56</v>
      </c>
      <c r="E33" s="35" t="s">
        <v>1901</v>
      </c>
    </row>
    <row r="34" spans="1:16" ht="12.75">
      <c r="A34" s="25" t="s">
        <v>46</v>
      </c>
      <c s="29" t="s">
        <v>77</v>
      </c>
      <c s="29" t="s">
        <v>1902</v>
      </c>
      <c s="25" t="s">
        <v>312</v>
      </c>
      <c s="30" t="s">
        <v>1903</v>
      </c>
      <c s="31" t="s">
        <v>50</v>
      </c>
      <c s="32">
        <v>1072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38.25">
      <c r="A35" s="34" t="s">
        <v>52</v>
      </c>
      <c r="E35" s="35" t="s">
        <v>1904</v>
      </c>
    </row>
    <row r="36" spans="1:5" ht="12.75">
      <c r="A36" s="36" t="s">
        <v>54</v>
      </c>
      <c r="E36" s="37" t="s">
        <v>48</v>
      </c>
    </row>
    <row r="37" spans="1:5" ht="63.75">
      <c r="A37" t="s">
        <v>56</v>
      </c>
      <c r="E37" s="35" t="s">
        <v>1905</v>
      </c>
    </row>
    <row r="38" spans="1:16" ht="12.75">
      <c r="A38" s="25" t="s">
        <v>46</v>
      </c>
      <c s="29" t="s">
        <v>118</v>
      </c>
      <c s="29" t="s">
        <v>1906</v>
      </c>
      <c s="25" t="s">
        <v>211</v>
      </c>
      <c s="30" t="s">
        <v>1907</v>
      </c>
      <c s="31" t="s">
        <v>50</v>
      </c>
      <c s="32">
        <v>586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1908</v>
      </c>
    </row>
    <row r="40" spans="1:5" ht="63.75">
      <c r="A40" s="36" t="s">
        <v>54</v>
      </c>
      <c r="E40" s="37" t="s">
        <v>1909</v>
      </c>
    </row>
    <row r="41" spans="1:5" ht="89.25">
      <c r="A41" t="s">
        <v>56</v>
      </c>
      <c r="E41" s="35" t="s">
        <v>1910</v>
      </c>
    </row>
    <row r="42" spans="1:16" ht="12.75">
      <c r="A42" s="25" t="s">
        <v>46</v>
      </c>
      <c s="29" t="s">
        <v>39</v>
      </c>
      <c s="29" t="s">
        <v>1911</v>
      </c>
      <c s="25" t="s">
        <v>211</v>
      </c>
      <c s="30" t="s">
        <v>1912</v>
      </c>
      <c s="31" t="s">
        <v>50</v>
      </c>
      <c s="32">
        <v>536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204">
      <c r="A43" s="34" t="s">
        <v>52</v>
      </c>
      <c r="E43" s="35" t="s">
        <v>1913</v>
      </c>
    </row>
    <row r="44" spans="1:5" ht="12.75">
      <c r="A44" s="36" t="s">
        <v>54</v>
      </c>
      <c r="E44" s="37" t="s">
        <v>48</v>
      </c>
    </row>
    <row r="45" spans="1:5" ht="76.5">
      <c r="A45" t="s">
        <v>56</v>
      </c>
      <c r="E45" s="35" t="s">
        <v>1914</v>
      </c>
    </row>
    <row r="46" spans="1:16" ht="12.75">
      <c r="A46" s="25" t="s">
        <v>46</v>
      </c>
      <c s="29" t="s">
        <v>41</v>
      </c>
      <c s="29" t="s">
        <v>1915</v>
      </c>
      <c s="25" t="s">
        <v>48</v>
      </c>
      <c s="30" t="s">
        <v>1916</v>
      </c>
      <c s="31" t="s">
        <v>60</v>
      </c>
      <c s="32">
        <v>104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409.5">
      <c r="A47" s="34" t="s">
        <v>52</v>
      </c>
      <c r="E47" s="35" t="s">
        <v>1917</v>
      </c>
    </row>
    <row r="48" spans="1:5" ht="12.75">
      <c r="A48" s="36" t="s">
        <v>54</v>
      </c>
      <c r="E48" s="37" t="s">
        <v>48</v>
      </c>
    </row>
    <row r="49" spans="1:5" ht="76.5">
      <c r="A49" t="s">
        <v>56</v>
      </c>
      <c r="E49" s="35" t="s">
        <v>1918</v>
      </c>
    </row>
    <row r="50" spans="1:16" ht="12.75">
      <c r="A50" s="25" t="s">
        <v>46</v>
      </c>
      <c s="29" t="s">
        <v>43</v>
      </c>
      <c s="29" t="s">
        <v>1919</v>
      </c>
      <c s="25" t="s">
        <v>48</v>
      </c>
      <c s="30" t="s">
        <v>1920</v>
      </c>
      <c s="31" t="s">
        <v>60</v>
      </c>
      <c s="32">
        <v>2000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293.25">
      <c r="A51" s="34" t="s">
        <v>52</v>
      </c>
      <c r="E51" s="35" t="s">
        <v>1921</v>
      </c>
    </row>
    <row r="52" spans="1:5" ht="38.25">
      <c r="A52" s="36" t="s">
        <v>54</v>
      </c>
      <c r="E52" s="37" t="s">
        <v>1922</v>
      </c>
    </row>
    <row r="53" spans="1:5" ht="114.75">
      <c r="A53" t="s">
        <v>56</v>
      </c>
      <c r="E53" s="35" t="s">
        <v>1923</v>
      </c>
    </row>
    <row r="54" spans="1:16" ht="25.5">
      <c r="A54" s="25" t="s">
        <v>46</v>
      </c>
      <c s="29" t="s">
        <v>138</v>
      </c>
      <c s="29" t="s">
        <v>1924</v>
      </c>
      <c s="25" t="s">
        <v>228</v>
      </c>
      <c s="30" t="s">
        <v>1925</v>
      </c>
      <c s="31" t="s">
        <v>60</v>
      </c>
      <c s="32">
        <v>70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409.5">
      <c r="A55" s="34" t="s">
        <v>52</v>
      </c>
      <c r="E55" s="35" t="s">
        <v>1926</v>
      </c>
    </row>
    <row r="56" spans="1:5" ht="51">
      <c r="A56" s="36" t="s">
        <v>54</v>
      </c>
      <c r="E56" s="37" t="s">
        <v>1927</v>
      </c>
    </row>
    <row r="57" spans="1:5" ht="165.75">
      <c r="A57" t="s">
        <v>56</v>
      </c>
      <c r="E57" s="35" t="s">
        <v>1928</v>
      </c>
    </row>
    <row r="58" spans="1:16" ht="25.5">
      <c r="A58" s="25" t="s">
        <v>46</v>
      </c>
      <c s="29" t="s">
        <v>144</v>
      </c>
      <c s="29" t="s">
        <v>1924</v>
      </c>
      <c s="25" t="s">
        <v>211</v>
      </c>
      <c s="30" t="s">
        <v>1925</v>
      </c>
      <c s="31" t="s">
        <v>60</v>
      </c>
      <c s="32">
        <v>4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12.75">
      <c r="A59" s="34" t="s">
        <v>52</v>
      </c>
      <c r="E59" s="35" t="s">
        <v>48</v>
      </c>
    </row>
    <row r="60" spans="1:5" ht="25.5">
      <c r="A60" s="36" t="s">
        <v>54</v>
      </c>
      <c r="E60" s="37" t="s">
        <v>1929</v>
      </c>
    </row>
    <row r="61" spans="1:5" ht="165.75">
      <c r="A61" t="s">
        <v>56</v>
      </c>
      <c r="E61" s="35" t="s">
        <v>1928</v>
      </c>
    </row>
    <row r="62" spans="1:16" ht="25.5">
      <c r="A62" s="25" t="s">
        <v>46</v>
      </c>
      <c s="29" t="s">
        <v>149</v>
      </c>
      <c s="29" t="s">
        <v>1930</v>
      </c>
      <c s="25" t="s">
        <v>312</v>
      </c>
      <c s="30" t="s">
        <v>1931</v>
      </c>
      <c s="31" t="s">
        <v>60</v>
      </c>
      <c s="32">
        <v>30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382.5">
      <c r="A63" s="34" t="s">
        <v>52</v>
      </c>
      <c r="E63" s="35" t="s">
        <v>1932</v>
      </c>
    </row>
    <row r="64" spans="1:5" ht="38.25">
      <c r="A64" s="36" t="s">
        <v>54</v>
      </c>
      <c r="E64" s="37" t="s">
        <v>1933</v>
      </c>
    </row>
    <row r="65" spans="1:5" ht="178.5">
      <c r="A65" t="s">
        <v>56</v>
      </c>
      <c r="E65" s="35" t="s">
        <v>1934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1935</v>
      </c>
      <c s="38">
        <f>0+I8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1935</v>
      </c>
      <c s="6"/>
      <c s="18" t="s">
        <v>1936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</f>
      </c>
      <c>
        <f>0+O9+O13+O17</f>
      </c>
    </row>
    <row r="9" spans="1:16" ht="12.75">
      <c r="A9" s="25" t="s">
        <v>46</v>
      </c>
      <c s="29" t="s">
        <v>28</v>
      </c>
      <c s="29" t="s">
        <v>1937</v>
      </c>
      <c s="25" t="s">
        <v>48</v>
      </c>
      <c s="30" t="s">
        <v>1938</v>
      </c>
      <c s="31" t="s">
        <v>50</v>
      </c>
      <c s="32">
        <v>500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12.75">
      <c r="A11" s="36" t="s">
        <v>54</v>
      </c>
      <c r="E11" s="37" t="s">
        <v>1939</v>
      </c>
    </row>
    <row r="12" spans="1:5" ht="38.25">
      <c r="A12" t="s">
        <v>56</v>
      </c>
      <c r="E12" s="35" t="s">
        <v>1940</v>
      </c>
    </row>
    <row r="13" spans="1:16" ht="12.75">
      <c r="A13" s="25" t="s">
        <v>46</v>
      </c>
      <c s="29" t="s">
        <v>22</v>
      </c>
      <c s="29" t="s">
        <v>1941</v>
      </c>
      <c s="25" t="s">
        <v>48</v>
      </c>
      <c s="30" t="s">
        <v>1942</v>
      </c>
      <c s="31" t="s">
        <v>107</v>
      </c>
      <c s="32">
        <v>20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12.75">
      <c r="A15" s="36" t="s">
        <v>54</v>
      </c>
      <c r="E15" s="37" t="s">
        <v>1943</v>
      </c>
    </row>
    <row r="16" spans="1:5" ht="25.5">
      <c r="A16" t="s">
        <v>56</v>
      </c>
      <c r="E16" s="35" t="s">
        <v>1944</v>
      </c>
    </row>
    <row r="17" spans="1:16" ht="12.75">
      <c r="A17" s="25" t="s">
        <v>46</v>
      </c>
      <c s="29" t="s">
        <v>21</v>
      </c>
      <c s="29" t="s">
        <v>1945</v>
      </c>
      <c s="25" t="s">
        <v>48</v>
      </c>
      <c s="30" t="s">
        <v>1946</v>
      </c>
      <c s="31" t="s">
        <v>50</v>
      </c>
      <c s="32">
        <v>500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12.75">
      <c r="A18" s="34" t="s">
        <v>52</v>
      </c>
      <c r="E18" s="35" t="s">
        <v>48</v>
      </c>
    </row>
    <row r="19" spans="1:5" ht="12.75">
      <c r="A19" s="36" t="s">
        <v>54</v>
      </c>
      <c r="E19" s="37" t="s">
        <v>1939</v>
      </c>
    </row>
    <row r="20" spans="1:5" ht="38.25">
      <c r="A20" t="s">
        <v>56</v>
      </c>
      <c r="E20" s="35" t="s">
        <v>1947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1948</v>
      </c>
      <c s="38">
        <f>0+I8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1948</v>
      </c>
      <c s="6"/>
      <c s="18" t="s">
        <v>1949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</f>
      </c>
      <c>
        <f>0+O9+O13+O17</f>
      </c>
    </row>
    <row r="9" spans="1:16" ht="12.75">
      <c r="A9" s="25" t="s">
        <v>46</v>
      </c>
      <c s="29" t="s">
        <v>28</v>
      </c>
      <c s="29" t="s">
        <v>1937</v>
      </c>
      <c s="25" t="s">
        <v>48</v>
      </c>
      <c s="30" t="s">
        <v>1938</v>
      </c>
      <c s="31" t="s">
        <v>50</v>
      </c>
      <c s="32">
        <v>400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12.75">
      <c r="A11" s="36" t="s">
        <v>54</v>
      </c>
      <c r="E11" s="37" t="s">
        <v>1950</v>
      </c>
    </row>
    <row r="12" spans="1:5" ht="38.25">
      <c r="A12" t="s">
        <v>56</v>
      </c>
      <c r="E12" s="35" t="s">
        <v>1940</v>
      </c>
    </row>
    <row r="13" spans="1:16" ht="12.75">
      <c r="A13" s="25" t="s">
        <v>46</v>
      </c>
      <c s="29" t="s">
        <v>22</v>
      </c>
      <c s="29" t="s">
        <v>1941</v>
      </c>
      <c s="25" t="s">
        <v>48</v>
      </c>
      <c s="30" t="s">
        <v>1942</v>
      </c>
      <c s="31" t="s">
        <v>107</v>
      </c>
      <c s="32">
        <v>20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12.75">
      <c r="A15" s="36" t="s">
        <v>54</v>
      </c>
      <c r="E15" s="37" t="s">
        <v>1943</v>
      </c>
    </row>
    <row r="16" spans="1:5" ht="25.5">
      <c r="A16" t="s">
        <v>56</v>
      </c>
      <c r="E16" s="35" t="s">
        <v>1944</v>
      </c>
    </row>
    <row r="17" spans="1:16" ht="12.75">
      <c r="A17" s="25" t="s">
        <v>46</v>
      </c>
      <c s="29" t="s">
        <v>21</v>
      </c>
      <c s="29" t="s">
        <v>1945</v>
      </c>
      <c s="25" t="s">
        <v>48</v>
      </c>
      <c s="30" t="s">
        <v>1946</v>
      </c>
      <c s="31" t="s">
        <v>50</v>
      </c>
      <c s="32">
        <v>400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12.75">
      <c r="A18" s="34" t="s">
        <v>52</v>
      </c>
      <c r="E18" s="35" t="s">
        <v>48</v>
      </c>
    </row>
    <row r="19" spans="1:5" ht="12.75">
      <c r="A19" s="36" t="s">
        <v>54</v>
      </c>
      <c r="E19" s="37" t="s">
        <v>1950</v>
      </c>
    </row>
    <row r="20" spans="1:5" ht="38.25">
      <c r="A20" t="s">
        <v>56</v>
      </c>
      <c r="E20" s="35" t="s">
        <v>1947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0+O8+O29+O126+O135+O184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200</v>
      </c>
      <c s="38">
        <f>0+I8+I29+I126+I135+I184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200</v>
      </c>
      <c s="6"/>
      <c s="18" t="s">
        <v>201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</f>
      </c>
      <c>
        <f>0+O9+O13+O17+O21+O25</f>
      </c>
    </row>
    <row r="9" spans="1:16" ht="12.75">
      <c r="A9" s="25" t="s">
        <v>46</v>
      </c>
      <c s="29" t="s">
        <v>28</v>
      </c>
      <c s="29" t="s">
        <v>86</v>
      </c>
      <c s="25" t="s">
        <v>48</v>
      </c>
      <c s="30" t="s">
        <v>202</v>
      </c>
      <c s="31" t="s">
        <v>89</v>
      </c>
      <c s="32">
        <v>12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25.5">
      <c r="A11" s="36" t="s">
        <v>54</v>
      </c>
      <c r="E11" s="37" t="s">
        <v>203</v>
      </c>
    </row>
    <row r="12" spans="1:5" ht="25.5">
      <c r="A12" t="s">
        <v>56</v>
      </c>
      <c r="E12" s="35" t="s">
        <v>204</v>
      </c>
    </row>
    <row r="13" spans="1:16" ht="25.5">
      <c r="A13" s="25" t="s">
        <v>46</v>
      </c>
      <c s="29" t="s">
        <v>22</v>
      </c>
      <c s="29" t="s">
        <v>86</v>
      </c>
      <c s="25" t="s">
        <v>87</v>
      </c>
      <c s="30" t="s">
        <v>88</v>
      </c>
      <c s="31" t="s">
        <v>89</v>
      </c>
      <c s="32">
        <v>48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38.25">
      <c r="A15" s="36" t="s">
        <v>54</v>
      </c>
      <c r="E15" s="37" t="s">
        <v>205</v>
      </c>
    </row>
    <row r="16" spans="1:5" ht="89.25">
      <c r="A16" t="s">
        <v>56</v>
      </c>
      <c r="E16" s="35" t="s">
        <v>91</v>
      </c>
    </row>
    <row r="17" spans="1:16" ht="25.5">
      <c r="A17" s="25" t="s">
        <v>46</v>
      </c>
      <c s="29" t="s">
        <v>21</v>
      </c>
      <c s="29" t="s">
        <v>92</v>
      </c>
      <c s="25" t="s">
        <v>87</v>
      </c>
      <c s="30" t="s">
        <v>88</v>
      </c>
      <c s="31" t="s">
        <v>89</v>
      </c>
      <c s="32">
        <v>447.572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93</v>
      </c>
    </row>
    <row r="19" spans="1:5" ht="114.75">
      <c r="A19" s="36" t="s">
        <v>54</v>
      </c>
      <c r="E19" s="37" t="s">
        <v>206</v>
      </c>
    </row>
    <row r="20" spans="1:5" ht="89.25">
      <c r="A20" t="s">
        <v>56</v>
      </c>
      <c r="E20" s="35" t="s">
        <v>91</v>
      </c>
    </row>
    <row r="21" spans="1:16" ht="12.75">
      <c r="A21" s="25" t="s">
        <v>46</v>
      </c>
      <c s="29" t="s">
        <v>32</v>
      </c>
      <c s="29" t="s">
        <v>207</v>
      </c>
      <c s="25" t="s">
        <v>48</v>
      </c>
      <c s="30" t="s">
        <v>208</v>
      </c>
      <c s="31" t="s">
        <v>89</v>
      </c>
      <c s="32">
        <v>0.056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48</v>
      </c>
    </row>
    <row r="23" spans="1:5" ht="12.75">
      <c r="A23" s="36" t="s">
        <v>54</v>
      </c>
      <c r="E23" s="37" t="s">
        <v>209</v>
      </c>
    </row>
    <row r="24" spans="1:5" ht="140.25">
      <c r="A24" t="s">
        <v>56</v>
      </c>
      <c r="E24" s="35" t="s">
        <v>98</v>
      </c>
    </row>
    <row r="25" spans="1:16" ht="25.5">
      <c r="A25" s="25" t="s">
        <v>46</v>
      </c>
      <c s="29" t="s">
        <v>34</v>
      </c>
      <c s="29" t="s">
        <v>210</v>
      </c>
      <c s="25" t="s">
        <v>211</v>
      </c>
      <c s="30" t="s">
        <v>212</v>
      </c>
      <c s="31" t="s">
        <v>89</v>
      </c>
      <c s="32">
        <v>41.465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51">
      <c r="A27" s="36" t="s">
        <v>54</v>
      </c>
      <c r="E27" s="37" t="s">
        <v>213</v>
      </c>
    </row>
    <row r="28" spans="1:5" ht="140.25">
      <c r="A28" t="s">
        <v>56</v>
      </c>
      <c r="E28" s="35" t="s">
        <v>98</v>
      </c>
    </row>
    <row r="29" spans="1:18" ht="12.75" customHeight="1">
      <c r="A29" s="6" t="s">
        <v>44</v>
      </c>
      <c s="6"/>
      <c s="40" t="s">
        <v>28</v>
      </c>
      <c s="6"/>
      <c s="27" t="s">
        <v>45</v>
      </c>
      <c s="6"/>
      <c s="6"/>
      <c s="6"/>
      <c s="41">
        <f>0+Q29</f>
      </c>
      <c s="6"/>
      <c r="O29">
        <f>0+R29</f>
      </c>
      <c r="Q29">
        <f>0+I30+I34+I38+I42+I46+I50+I54+I58+I62+I66+I70+I74+I78+I82+I86+I90+I94+I98+I102+I106+I110+I114+I118+I122</f>
      </c>
      <c>
        <f>0+O30+O34+O38+O42+O46+O50+O54+O58+O62+O66+O70+O74+O78+O82+O86+O90+O94+O98+O102+O106+O110+O114+O118+O122</f>
      </c>
    </row>
    <row r="30" spans="1:16" ht="12.75">
      <c r="A30" s="25" t="s">
        <v>46</v>
      </c>
      <c s="29" t="s">
        <v>36</v>
      </c>
      <c s="29" t="s">
        <v>47</v>
      </c>
      <c s="25" t="s">
        <v>48</v>
      </c>
      <c s="30" t="s">
        <v>49</v>
      </c>
      <c s="31" t="s">
        <v>50</v>
      </c>
      <c s="32">
        <v>20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51">
      <c r="A31" s="34" t="s">
        <v>52</v>
      </c>
      <c r="E31" s="35" t="s">
        <v>53</v>
      </c>
    </row>
    <row r="32" spans="1:5" ht="38.25">
      <c r="A32" s="36" t="s">
        <v>54</v>
      </c>
      <c r="E32" s="37" t="s">
        <v>214</v>
      </c>
    </row>
    <row r="33" spans="1:5" ht="38.25">
      <c r="A33" t="s">
        <v>56</v>
      </c>
      <c r="E33" s="35" t="s">
        <v>57</v>
      </c>
    </row>
    <row r="34" spans="1:16" ht="12.75">
      <c r="A34" s="25" t="s">
        <v>46</v>
      </c>
      <c s="29" t="s">
        <v>77</v>
      </c>
      <c s="29" t="s">
        <v>70</v>
      </c>
      <c s="25" t="s">
        <v>48</v>
      </c>
      <c s="30" t="s">
        <v>71</v>
      </c>
      <c s="31" t="s">
        <v>60</v>
      </c>
      <c s="32">
        <v>4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63.75">
      <c r="A35" s="34" t="s">
        <v>52</v>
      </c>
      <c r="E35" s="35" t="s">
        <v>61</v>
      </c>
    </row>
    <row r="36" spans="1:5" ht="25.5">
      <c r="A36" s="36" t="s">
        <v>54</v>
      </c>
      <c r="E36" s="37" t="s">
        <v>215</v>
      </c>
    </row>
    <row r="37" spans="1:5" ht="127.5">
      <c r="A37" t="s">
        <v>56</v>
      </c>
      <c r="E37" s="35" t="s">
        <v>216</v>
      </c>
    </row>
    <row r="38" spans="1:16" ht="12.75">
      <c r="A38" s="25" t="s">
        <v>46</v>
      </c>
      <c s="29" t="s">
        <v>118</v>
      </c>
      <c s="29" t="s">
        <v>217</v>
      </c>
      <c s="25" t="s">
        <v>48</v>
      </c>
      <c s="30" t="s">
        <v>218</v>
      </c>
      <c s="31" t="s">
        <v>114</v>
      </c>
      <c s="32">
        <v>5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219</v>
      </c>
    </row>
    <row r="40" spans="1:5" ht="25.5">
      <c r="A40" s="36" t="s">
        <v>54</v>
      </c>
      <c r="E40" s="37" t="s">
        <v>220</v>
      </c>
    </row>
    <row r="41" spans="1:5" ht="63.75">
      <c r="A41" t="s">
        <v>56</v>
      </c>
      <c r="E41" s="35" t="s">
        <v>117</v>
      </c>
    </row>
    <row r="42" spans="1:16" ht="25.5">
      <c r="A42" s="25" t="s">
        <v>46</v>
      </c>
      <c s="29" t="s">
        <v>39</v>
      </c>
      <c s="29" t="s">
        <v>221</v>
      </c>
      <c s="25" t="s">
        <v>48</v>
      </c>
      <c s="30" t="s">
        <v>222</v>
      </c>
      <c s="31" t="s">
        <v>114</v>
      </c>
      <c s="32">
        <v>16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12.75">
      <c r="A43" s="34" t="s">
        <v>52</v>
      </c>
      <c r="E43" s="35" t="s">
        <v>115</v>
      </c>
    </row>
    <row r="44" spans="1:5" ht="12.75">
      <c r="A44" s="36" t="s">
        <v>54</v>
      </c>
      <c r="E44" s="37" t="s">
        <v>223</v>
      </c>
    </row>
    <row r="45" spans="1:5" ht="63.75">
      <c r="A45" t="s">
        <v>56</v>
      </c>
      <c r="E45" s="35" t="s">
        <v>117</v>
      </c>
    </row>
    <row r="46" spans="1:16" ht="12.75">
      <c r="A46" s="25" t="s">
        <v>46</v>
      </c>
      <c s="29" t="s">
        <v>41</v>
      </c>
      <c s="29" t="s">
        <v>224</v>
      </c>
      <c s="25" t="s">
        <v>48</v>
      </c>
      <c s="30" t="s">
        <v>225</v>
      </c>
      <c s="31" t="s">
        <v>158</v>
      </c>
      <c s="32">
        <v>33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51">
      <c r="A47" s="34" t="s">
        <v>52</v>
      </c>
      <c r="E47" s="35" t="s">
        <v>226</v>
      </c>
    </row>
    <row r="48" spans="1:5" ht="12.75">
      <c r="A48" s="36" t="s">
        <v>54</v>
      </c>
      <c r="E48" s="37" t="s">
        <v>227</v>
      </c>
    </row>
    <row r="49" spans="1:5" ht="63.75">
      <c r="A49" t="s">
        <v>56</v>
      </c>
      <c r="E49" s="35" t="s">
        <v>117</v>
      </c>
    </row>
    <row r="50" spans="1:16" ht="12.75">
      <c r="A50" s="25" t="s">
        <v>46</v>
      </c>
      <c s="29" t="s">
        <v>43</v>
      </c>
      <c s="29" t="s">
        <v>119</v>
      </c>
      <c s="25" t="s">
        <v>228</v>
      </c>
      <c s="30" t="s">
        <v>120</v>
      </c>
      <c s="31" t="s">
        <v>114</v>
      </c>
      <c s="32">
        <v>780.795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38.25">
      <c r="A51" s="34" t="s">
        <v>52</v>
      </c>
      <c r="E51" s="35" t="s">
        <v>121</v>
      </c>
    </row>
    <row r="52" spans="1:5" ht="89.25">
      <c r="A52" s="36" t="s">
        <v>54</v>
      </c>
      <c r="E52" s="37" t="s">
        <v>229</v>
      </c>
    </row>
    <row r="53" spans="1:5" ht="63.75">
      <c r="A53" t="s">
        <v>56</v>
      </c>
      <c r="E53" s="35" t="s">
        <v>117</v>
      </c>
    </row>
    <row r="54" spans="1:16" ht="12.75">
      <c r="A54" s="25" t="s">
        <v>46</v>
      </c>
      <c s="29" t="s">
        <v>138</v>
      </c>
      <c s="29" t="s">
        <v>119</v>
      </c>
      <c s="25" t="s">
        <v>230</v>
      </c>
      <c s="30" t="s">
        <v>120</v>
      </c>
      <c s="31" t="s">
        <v>114</v>
      </c>
      <c s="32">
        <v>66.09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51">
      <c r="A55" s="34" t="s">
        <v>52</v>
      </c>
      <c r="E55" s="35" t="s">
        <v>231</v>
      </c>
    </row>
    <row r="56" spans="1:5" ht="25.5">
      <c r="A56" s="36" t="s">
        <v>54</v>
      </c>
      <c r="E56" s="37" t="s">
        <v>232</v>
      </c>
    </row>
    <row r="57" spans="1:5" ht="89.25">
      <c r="A57" t="s">
        <v>56</v>
      </c>
      <c r="E57" s="35" t="s">
        <v>233</v>
      </c>
    </row>
    <row r="58" spans="1:16" ht="12.75">
      <c r="A58" s="25" t="s">
        <v>46</v>
      </c>
      <c s="29" t="s">
        <v>144</v>
      </c>
      <c s="29" t="s">
        <v>234</v>
      </c>
      <c s="25" t="s">
        <v>48</v>
      </c>
      <c s="30" t="s">
        <v>235</v>
      </c>
      <c s="31" t="s">
        <v>114</v>
      </c>
      <c s="32">
        <v>257.487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12.75">
      <c r="A59" s="34" t="s">
        <v>52</v>
      </c>
      <c r="E59" s="35" t="s">
        <v>236</v>
      </c>
    </row>
    <row r="60" spans="1:5" ht="12.75">
      <c r="A60" s="36" t="s">
        <v>54</v>
      </c>
      <c r="E60" s="37" t="s">
        <v>237</v>
      </c>
    </row>
    <row r="61" spans="1:5" ht="38.25">
      <c r="A61" t="s">
        <v>56</v>
      </c>
      <c r="E61" s="35" t="s">
        <v>238</v>
      </c>
    </row>
    <row r="62" spans="1:16" ht="12.75">
      <c r="A62" s="25" t="s">
        <v>46</v>
      </c>
      <c s="29" t="s">
        <v>149</v>
      </c>
      <c s="29" t="s">
        <v>239</v>
      </c>
      <c s="25" t="s">
        <v>48</v>
      </c>
      <c s="30" t="s">
        <v>240</v>
      </c>
      <c s="31" t="s">
        <v>114</v>
      </c>
      <c s="32">
        <v>888.791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51">
      <c r="A63" s="34" t="s">
        <v>52</v>
      </c>
      <c r="E63" s="35" t="s">
        <v>241</v>
      </c>
    </row>
    <row r="64" spans="1:5" ht="12.75">
      <c r="A64" s="36" t="s">
        <v>54</v>
      </c>
      <c r="E64" s="37" t="s">
        <v>242</v>
      </c>
    </row>
    <row r="65" spans="1:5" ht="369.75">
      <c r="A65" t="s">
        <v>56</v>
      </c>
      <c r="E65" s="35" t="s">
        <v>243</v>
      </c>
    </row>
    <row r="66" spans="1:16" ht="12.75">
      <c r="A66" s="25" t="s">
        <v>46</v>
      </c>
      <c s="29" t="s">
        <v>155</v>
      </c>
      <c s="29" t="s">
        <v>123</v>
      </c>
      <c s="25" t="s">
        <v>48</v>
      </c>
      <c s="30" t="s">
        <v>124</v>
      </c>
      <c s="31" t="s">
        <v>114</v>
      </c>
      <c s="32">
        <v>697.487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25.5">
      <c r="A67" s="34" t="s">
        <v>52</v>
      </c>
      <c r="E67" s="35" t="s">
        <v>244</v>
      </c>
    </row>
    <row r="68" spans="1:5" ht="38.25">
      <c r="A68" s="36" t="s">
        <v>54</v>
      </c>
      <c r="E68" s="37" t="s">
        <v>245</v>
      </c>
    </row>
    <row r="69" spans="1:5" ht="306">
      <c r="A69" t="s">
        <v>56</v>
      </c>
      <c r="E69" s="35" t="s">
        <v>246</v>
      </c>
    </row>
    <row r="70" spans="1:16" ht="12.75">
      <c r="A70" s="25" t="s">
        <v>46</v>
      </c>
      <c s="29" t="s">
        <v>162</v>
      </c>
      <c s="29" t="s">
        <v>247</v>
      </c>
      <c s="25" t="s">
        <v>48</v>
      </c>
      <c s="30" t="s">
        <v>248</v>
      </c>
      <c s="31" t="s">
        <v>158</v>
      </c>
      <c s="32">
        <v>1016.615</v>
      </c>
      <c s="33">
        <v>0</v>
      </c>
      <c s="33">
        <f>ROUND(ROUND(H70,2)*ROUND(G70,3),2)</f>
      </c>
      <c s="31" t="s">
        <v>51</v>
      </c>
      <c r="O70">
        <f>(I70*21)/100</f>
      </c>
      <c t="s">
        <v>22</v>
      </c>
    </row>
    <row r="71" spans="1:5" ht="12.75">
      <c r="A71" s="34" t="s">
        <v>52</v>
      </c>
      <c r="E71" s="35" t="s">
        <v>249</v>
      </c>
    </row>
    <row r="72" spans="1:5" ht="25.5">
      <c r="A72" s="36" t="s">
        <v>54</v>
      </c>
      <c r="E72" s="37" t="s">
        <v>250</v>
      </c>
    </row>
    <row r="73" spans="1:5" ht="63.75">
      <c r="A73" t="s">
        <v>56</v>
      </c>
      <c r="E73" s="35" t="s">
        <v>251</v>
      </c>
    </row>
    <row r="74" spans="1:16" ht="12.75">
      <c r="A74" s="25" t="s">
        <v>46</v>
      </c>
      <c s="29" t="s">
        <v>166</v>
      </c>
      <c s="29" t="s">
        <v>252</v>
      </c>
      <c s="25" t="s">
        <v>48</v>
      </c>
      <c s="30" t="s">
        <v>253</v>
      </c>
      <c s="31" t="s">
        <v>158</v>
      </c>
      <c s="32">
        <v>20</v>
      </c>
      <c s="33">
        <v>0</v>
      </c>
      <c s="33">
        <f>ROUND(ROUND(H74,2)*ROUND(G74,3),2)</f>
      </c>
      <c s="31" t="s">
        <v>51</v>
      </c>
      <c r="O74">
        <f>(I74*21)/100</f>
      </c>
      <c t="s">
        <v>22</v>
      </c>
    </row>
    <row r="75" spans="1:5" ht="12.75">
      <c r="A75" s="34" t="s">
        <v>52</v>
      </c>
      <c r="E75" s="35" t="s">
        <v>249</v>
      </c>
    </row>
    <row r="76" spans="1:5" ht="12.75">
      <c r="A76" s="36" t="s">
        <v>54</v>
      </c>
      <c r="E76" s="37" t="s">
        <v>254</v>
      </c>
    </row>
    <row r="77" spans="1:5" ht="63.75">
      <c r="A77" t="s">
        <v>56</v>
      </c>
      <c r="E77" s="35" t="s">
        <v>251</v>
      </c>
    </row>
    <row r="78" spans="1:16" ht="12.75">
      <c r="A78" s="25" t="s">
        <v>46</v>
      </c>
      <c s="29" t="s">
        <v>171</v>
      </c>
      <c s="29" t="s">
        <v>255</v>
      </c>
      <c s="25" t="s">
        <v>48</v>
      </c>
      <c s="30" t="s">
        <v>256</v>
      </c>
      <c s="31" t="s">
        <v>158</v>
      </c>
      <c s="32">
        <v>42</v>
      </c>
      <c s="33">
        <v>0</v>
      </c>
      <c s="33">
        <f>ROUND(ROUND(H78,2)*ROUND(G78,3),2)</f>
      </c>
      <c s="31" t="s">
        <v>51</v>
      </c>
      <c r="O78">
        <f>(I78*21)/100</f>
      </c>
      <c t="s">
        <v>22</v>
      </c>
    </row>
    <row r="79" spans="1:5" ht="12.75">
      <c r="A79" s="34" t="s">
        <v>52</v>
      </c>
      <c r="E79" s="35" t="s">
        <v>48</v>
      </c>
    </row>
    <row r="80" spans="1:5" ht="25.5">
      <c r="A80" s="36" t="s">
        <v>54</v>
      </c>
      <c r="E80" s="37" t="s">
        <v>257</v>
      </c>
    </row>
    <row r="81" spans="1:5" ht="25.5">
      <c r="A81" t="s">
        <v>56</v>
      </c>
      <c r="E81" s="35" t="s">
        <v>258</v>
      </c>
    </row>
    <row r="82" spans="1:16" ht="12.75">
      <c r="A82" s="25" t="s">
        <v>46</v>
      </c>
      <c s="29" t="s">
        <v>174</v>
      </c>
      <c s="29" t="s">
        <v>259</v>
      </c>
      <c s="25" t="s">
        <v>48</v>
      </c>
      <c s="30" t="s">
        <v>260</v>
      </c>
      <c s="31" t="s">
        <v>114</v>
      </c>
      <c s="32">
        <v>440</v>
      </c>
      <c s="33">
        <v>0</v>
      </c>
      <c s="33">
        <f>ROUND(ROUND(H82,2)*ROUND(G82,3),2)</f>
      </c>
      <c s="31" t="s">
        <v>51</v>
      </c>
      <c r="O82">
        <f>(I82*21)/100</f>
      </c>
      <c t="s">
        <v>22</v>
      </c>
    </row>
    <row r="83" spans="1:5" ht="51">
      <c r="A83" s="34" t="s">
        <v>52</v>
      </c>
      <c r="E83" s="35" t="s">
        <v>261</v>
      </c>
    </row>
    <row r="84" spans="1:5" ht="12.75">
      <c r="A84" s="36" t="s">
        <v>54</v>
      </c>
      <c r="E84" s="37" t="s">
        <v>262</v>
      </c>
    </row>
    <row r="85" spans="1:5" ht="267.75">
      <c r="A85" t="s">
        <v>56</v>
      </c>
      <c r="E85" s="35" t="s">
        <v>263</v>
      </c>
    </row>
    <row r="86" spans="1:16" ht="12.75">
      <c r="A86" s="25" t="s">
        <v>46</v>
      </c>
      <c s="29" t="s">
        <v>177</v>
      </c>
      <c s="29" t="s">
        <v>133</v>
      </c>
      <c s="25" t="s">
        <v>48</v>
      </c>
      <c s="30" t="s">
        <v>134</v>
      </c>
      <c s="31" t="s">
        <v>114</v>
      </c>
      <c s="32">
        <v>1353.601</v>
      </c>
      <c s="33">
        <v>0</v>
      </c>
      <c s="33">
        <f>ROUND(ROUND(H86,2)*ROUND(G86,3),2)</f>
      </c>
      <c s="31" t="s">
        <v>51</v>
      </c>
      <c r="O86">
        <f>(I86*21)/100</f>
      </c>
      <c t="s">
        <v>22</v>
      </c>
    </row>
    <row r="87" spans="1:5" ht="12.75">
      <c r="A87" s="34" t="s">
        <v>52</v>
      </c>
      <c r="E87" s="35" t="s">
        <v>48</v>
      </c>
    </row>
    <row r="88" spans="1:5" ht="63.75">
      <c r="A88" s="36" t="s">
        <v>54</v>
      </c>
      <c r="E88" s="37" t="s">
        <v>264</v>
      </c>
    </row>
    <row r="89" spans="1:5" ht="191.25">
      <c r="A89" t="s">
        <v>56</v>
      </c>
      <c r="E89" s="35" t="s">
        <v>136</v>
      </c>
    </row>
    <row r="90" spans="1:16" ht="12.75">
      <c r="A90" s="25" t="s">
        <v>46</v>
      </c>
      <c s="29" t="s">
        <v>182</v>
      </c>
      <c s="29" t="s">
        <v>265</v>
      </c>
      <c s="25" t="s">
        <v>48</v>
      </c>
      <c s="30" t="s">
        <v>266</v>
      </c>
      <c s="31" t="s">
        <v>114</v>
      </c>
      <c s="32">
        <v>100</v>
      </c>
      <c s="33">
        <v>0</v>
      </c>
      <c s="33">
        <f>ROUND(ROUND(H90,2)*ROUND(G90,3),2)</f>
      </c>
      <c s="31" t="s">
        <v>51</v>
      </c>
      <c r="O90">
        <f>(I90*21)/100</f>
      </c>
      <c t="s">
        <v>22</v>
      </c>
    </row>
    <row r="91" spans="1:5" ht="51">
      <c r="A91" s="34" t="s">
        <v>52</v>
      </c>
      <c r="E91" s="35" t="s">
        <v>267</v>
      </c>
    </row>
    <row r="92" spans="1:5" ht="25.5">
      <c r="A92" s="36" t="s">
        <v>54</v>
      </c>
      <c r="E92" s="37" t="s">
        <v>268</v>
      </c>
    </row>
    <row r="93" spans="1:5" ht="280.5">
      <c r="A93" t="s">
        <v>56</v>
      </c>
      <c r="E93" s="35" t="s">
        <v>269</v>
      </c>
    </row>
    <row r="94" spans="1:16" ht="12.75">
      <c r="A94" s="25" t="s">
        <v>46</v>
      </c>
      <c s="29" t="s">
        <v>187</v>
      </c>
      <c s="29" t="s">
        <v>270</v>
      </c>
      <c s="25" t="s">
        <v>48</v>
      </c>
      <c s="30" t="s">
        <v>271</v>
      </c>
      <c s="31" t="s">
        <v>114</v>
      </c>
      <c s="32">
        <v>336.822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51">
      <c r="A95" s="34" t="s">
        <v>52</v>
      </c>
      <c r="E95" s="35" t="s">
        <v>272</v>
      </c>
    </row>
    <row r="96" spans="1:5" ht="12.75">
      <c r="A96" s="36" t="s">
        <v>54</v>
      </c>
      <c r="E96" s="37" t="s">
        <v>273</v>
      </c>
    </row>
    <row r="97" spans="1:5" ht="242.25">
      <c r="A97" t="s">
        <v>56</v>
      </c>
      <c r="E97" s="35" t="s">
        <v>274</v>
      </c>
    </row>
    <row r="98" spans="1:16" ht="12.75">
      <c r="A98" s="25" t="s">
        <v>46</v>
      </c>
      <c s="29" t="s">
        <v>192</v>
      </c>
      <c s="29" t="s">
        <v>275</v>
      </c>
      <c s="25" t="s">
        <v>48</v>
      </c>
      <c s="30" t="s">
        <v>276</v>
      </c>
      <c s="31" t="s">
        <v>114</v>
      </c>
      <c s="32">
        <v>12</v>
      </c>
      <c s="33">
        <v>0</v>
      </c>
      <c s="33">
        <f>ROUND(ROUND(H98,2)*ROUND(G98,3),2)</f>
      </c>
      <c s="31" t="s">
        <v>51</v>
      </c>
      <c r="O98">
        <f>(I98*21)/100</f>
      </c>
      <c t="s">
        <v>22</v>
      </c>
    </row>
    <row r="99" spans="1:5" ht="51">
      <c r="A99" s="34" t="s">
        <v>52</v>
      </c>
      <c r="E99" s="35" t="s">
        <v>277</v>
      </c>
    </row>
    <row r="100" spans="1:5" ht="12.75">
      <c r="A100" s="36" t="s">
        <v>54</v>
      </c>
      <c r="E100" s="37" t="s">
        <v>278</v>
      </c>
    </row>
    <row r="101" spans="1:5" ht="229.5">
      <c r="A101" t="s">
        <v>56</v>
      </c>
      <c r="E101" s="35" t="s">
        <v>279</v>
      </c>
    </row>
    <row r="102" spans="1:16" ht="12.75">
      <c r="A102" s="25" t="s">
        <v>46</v>
      </c>
      <c s="29" t="s">
        <v>196</v>
      </c>
      <c s="29" t="s">
        <v>280</v>
      </c>
      <c s="25" t="s">
        <v>211</v>
      </c>
      <c s="30" t="s">
        <v>281</v>
      </c>
      <c s="31" t="s">
        <v>114</v>
      </c>
      <c s="32">
        <v>16</v>
      </c>
      <c s="33">
        <v>0</v>
      </c>
      <c s="33">
        <f>ROUND(ROUND(H102,2)*ROUND(G102,3),2)</f>
      </c>
      <c s="31" t="s">
        <v>51</v>
      </c>
      <c r="O102">
        <f>(I102*21)/100</f>
      </c>
      <c t="s">
        <v>22</v>
      </c>
    </row>
    <row r="103" spans="1:5" ht="12.75">
      <c r="A103" s="34" t="s">
        <v>52</v>
      </c>
      <c r="E103" s="35" t="s">
        <v>48</v>
      </c>
    </row>
    <row r="104" spans="1:5" ht="12.75">
      <c r="A104" s="36" t="s">
        <v>54</v>
      </c>
      <c r="E104" s="37" t="s">
        <v>282</v>
      </c>
    </row>
    <row r="105" spans="1:5" ht="331.5">
      <c r="A105" t="s">
        <v>56</v>
      </c>
      <c r="E105" s="35" t="s">
        <v>283</v>
      </c>
    </row>
    <row r="106" spans="1:16" ht="12.75">
      <c r="A106" s="25" t="s">
        <v>46</v>
      </c>
      <c s="29" t="s">
        <v>284</v>
      </c>
      <c s="29" t="s">
        <v>285</v>
      </c>
      <c s="25" t="s">
        <v>48</v>
      </c>
      <c s="30" t="s">
        <v>286</v>
      </c>
      <c s="31" t="s">
        <v>50</v>
      </c>
      <c s="32">
        <v>650</v>
      </c>
      <c s="33">
        <v>0</v>
      </c>
      <c s="33">
        <f>ROUND(ROUND(H106,2)*ROUND(G106,3),2)</f>
      </c>
      <c s="31" t="s">
        <v>51</v>
      </c>
      <c r="O106">
        <f>(I106*21)/100</f>
      </c>
      <c t="s">
        <v>22</v>
      </c>
    </row>
    <row r="107" spans="1:5" ht="12.75">
      <c r="A107" s="34" t="s">
        <v>52</v>
      </c>
      <c r="E107" s="35" t="s">
        <v>48</v>
      </c>
    </row>
    <row r="108" spans="1:5" ht="12.75">
      <c r="A108" s="36" t="s">
        <v>54</v>
      </c>
      <c r="E108" s="37" t="s">
        <v>287</v>
      </c>
    </row>
    <row r="109" spans="1:5" ht="25.5">
      <c r="A109" t="s">
        <v>56</v>
      </c>
      <c r="E109" s="35" t="s">
        <v>288</v>
      </c>
    </row>
    <row r="110" spans="1:16" ht="12.75">
      <c r="A110" s="25" t="s">
        <v>46</v>
      </c>
      <c s="29" t="s">
        <v>289</v>
      </c>
      <c s="29" t="s">
        <v>290</v>
      </c>
      <c s="25" t="s">
        <v>48</v>
      </c>
      <c s="30" t="s">
        <v>291</v>
      </c>
      <c s="31" t="s">
        <v>50</v>
      </c>
      <c s="32">
        <v>2564.76</v>
      </c>
      <c s="33">
        <v>0</v>
      </c>
      <c s="33">
        <f>ROUND(ROUND(H110,2)*ROUND(G110,3),2)</f>
      </c>
      <c s="31" t="s">
        <v>51</v>
      </c>
      <c r="O110">
        <f>(I110*21)/100</f>
      </c>
      <c t="s">
        <v>22</v>
      </c>
    </row>
    <row r="111" spans="1:5" ht="12.75">
      <c r="A111" s="34" t="s">
        <v>52</v>
      </c>
      <c r="E111" s="35" t="s">
        <v>48</v>
      </c>
    </row>
    <row r="112" spans="1:5" ht="25.5">
      <c r="A112" s="36" t="s">
        <v>54</v>
      </c>
      <c r="E112" s="37" t="s">
        <v>292</v>
      </c>
    </row>
    <row r="113" spans="1:5" ht="12.75">
      <c r="A113" t="s">
        <v>56</v>
      </c>
      <c r="E113" s="35" t="s">
        <v>293</v>
      </c>
    </row>
    <row r="114" spans="1:16" ht="12.75">
      <c r="A114" s="25" t="s">
        <v>46</v>
      </c>
      <c s="29" t="s">
        <v>294</v>
      </c>
      <c s="29" t="s">
        <v>295</v>
      </c>
      <c s="25" t="s">
        <v>48</v>
      </c>
      <c s="30" t="s">
        <v>296</v>
      </c>
      <c s="31" t="s">
        <v>50</v>
      </c>
      <c s="32">
        <v>2574.874</v>
      </c>
      <c s="33">
        <v>0</v>
      </c>
      <c s="33">
        <f>ROUND(ROUND(H114,2)*ROUND(G114,3),2)</f>
      </c>
      <c s="31" t="s">
        <v>51</v>
      </c>
      <c r="O114">
        <f>(I114*21)/100</f>
      </c>
      <c t="s">
        <v>22</v>
      </c>
    </row>
    <row r="115" spans="1:5" ht="12.75">
      <c r="A115" s="34" t="s">
        <v>52</v>
      </c>
      <c r="E115" s="35" t="s">
        <v>297</v>
      </c>
    </row>
    <row r="116" spans="1:5" ht="38.25">
      <c r="A116" s="36" t="s">
        <v>54</v>
      </c>
      <c r="E116" s="37" t="s">
        <v>298</v>
      </c>
    </row>
    <row r="117" spans="1:5" ht="38.25">
      <c r="A117" t="s">
        <v>56</v>
      </c>
      <c r="E117" s="35" t="s">
        <v>299</v>
      </c>
    </row>
    <row r="118" spans="1:16" ht="12.75">
      <c r="A118" s="25" t="s">
        <v>46</v>
      </c>
      <c s="29" t="s">
        <v>300</v>
      </c>
      <c s="29" t="s">
        <v>301</v>
      </c>
      <c s="25" t="s">
        <v>211</v>
      </c>
      <c s="30" t="s">
        <v>302</v>
      </c>
      <c s="31" t="s">
        <v>50</v>
      </c>
      <c s="32">
        <v>2574.874</v>
      </c>
      <c s="33">
        <v>0</v>
      </c>
      <c s="33">
        <f>ROUND(ROUND(H118,2)*ROUND(G118,3),2)</f>
      </c>
      <c s="31" t="s">
        <v>51</v>
      </c>
      <c r="O118">
        <f>(I118*21)/100</f>
      </c>
      <c t="s">
        <v>22</v>
      </c>
    </row>
    <row r="119" spans="1:5" ht="12.75">
      <c r="A119" s="34" t="s">
        <v>52</v>
      </c>
      <c r="E119" s="35" t="s">
        <v>48</v>
      </c>
    </row>
    <row r="120" spans="1:5" ht="38.25">
      <c r="A120" s="36" t="s">
        <v>54</v>
      </c>
      <c r="E120" s="37" t="s">
        <v>298</v>
      </c>
    </row>
    <row r="121" spans="1:5" ht="63.75">
      <c r="A121" t="s">
        <v>56</v>
      </c>
      <c r="E121" s="35" t="s">
        <v>303</v>
      </c>
    </row>
    <row r="122" spans="1:16" ht="12.75">
      <c r="A122" s="25" t="s">
        <v>46</v>
      </c>
      <c s="29" t="s">
        <v>304</v>
      </c>
      <c s="29" t="s">
        <v>305</v>
      </c>
      <c s="25" t="s">
        <v>48</v>
      </c>
      <c s="30" t="s">
        <v>306</v>
      </c>
      <c s="31" t="s">
        <v>50</v>
      </c>
      <c s="32">
        <v>2574.874</v>
      </c>
      <c s="33">
        <v>0</v>
      </c>
      <c s="33">
        <f>ROUND(ROUND(H122,2)*ROUND(G122,3),2)</f>
      </c>
      <c s="31" t="s">
        <v>51</v>
      </c>
      <c r="O122">
        <f>(I122*21)/100</f>
      </c>
      <c t="s">
        <v>22</v>
      </c>
    </row>
    <row r="123" spans="1:5" ht="12.75">
      <c r="A123" s="34" t="s">
        <v>52</v>
      </c>
      <c r="E123" s="35" t="s">
        <v>48</v>
      </c>
    </row>
    <row r="124" spans="1:5" ht="12.75">
      <c r="A124" s="36" t="s">
        <v>54</v>
      </c>
      <c r="E124" s="37" t="s">
        <v>307</v>
      </c>
    </row>
    <row r="125" spans="1:5" ht="38.25">
      <c r="A125" t="s">
        <v>56</v>
      </c>
      <c r="E125" s="35" t="s">
        <v>308</v>
      </c>
    </row>
    <row r="126" spans="1:18" ht="12.75" customHeight="1">
      <c r="A126" s="6" t="s">
        <v>44</v>
      </c>
      <c s="6"/>
      <c s="40" t="s">
        <v>32</v>
      </c>
      <c s="6"/>
      <c s="27" t="s">
        <v>309</v>
      </c>
      <c s="6"/>
      <c s="6"/>
      <c s="6"/>
      <c s="41">
        <f>0+Q126</f>
      </c>
      <c s="6"/>
      <c r="O126">
        <f>0+R126</f>
      </c>
      <c r="Q126">
        <f>0+I127+I131</f>
      </c>
      <c>
        <f>0+O127+O131</f>
      </c>
    </row>
    <row r="127" spans="1:16" ht="12.75">
      <c r="A127" s="25" t="s">
        <v>46</v>
      </c>
      <c s="29" t="s">
        <v>310</v>
      </c>
      <c s="29" t="s">
        <v>311</v>
      </c>
      <c s="25" t="s">
        <v>312</v>
      </c>
      <c s="30" t="s">
        <v>313</v>
      </c>
      <c s="31" t="s">
        <v>114</v>
      </c>
      <c s="32">
        <v>11.6</v>
      </c>
      <c s="33">
        <v>0</v>
      </c>
      <c s="33">
        <f>ROUND(ROUND(H127,2)*ROUND(G127,3),2)</f>
      </c>
      <c s="31" t="s">
        <v>51</v>
      </c>
      <c r="O127">
        <f>(I127*21)/100</f>
      </c>
      <c t="s">
        <v>22</v>
      </c>
    </row>
    <row r="128" spans="1:5" ht="12.75">
      <c r="A128" s="34" t="s">
        <v>52</v>
      </c>
      <c r="E128" s="35" t="s">
        <v>48</v>
      </c>
    </row>
    <row r="129" spans="1:5" ht="12.75">
      <c r="A129" s="36" t="s">
        <v>54</v>
      </c>
      <c r="E129" s="37" t="s">
        <v>314</v>
      </c>
    </row>
    <row r="130" spans="1:5" ht="395.25">
      <c r="A130" t="s">
        <v>56</v>
      </c>
      <c r="E130" s="35" t="s">
        <v>315</v>
      </c>
    </row>
    <row r="131" spans="1:16" ht="12.75">
      <c r="A131" s="25" t="s">
        <v>46</v>
      </c>
      <c s="29" t="s">
        <v>316</v>
      </c>
      <c s="29" t="s">
        <v>317</v>
      </c>
      <c s="25" t="s">
        <v>48</v>
      </c>
      <c s="30" t="s">
        <v>318</v>
      </c>
      <c s="31" t="s">
        <v>114</v>
      </c>
      <c s="32">
        <v>11.6</v>
      </c>
      <c s="33">
        <v>0</v>
      </c>
      <c s="33">
        <f>ROUND(ROUND(H131,2)*ROUND(G131,3),2)</f>
      </c>
      <c s="31" t="s">
        <v>51</v>
      </c>
      <c r="O131">
        <f>(I131*21)/100</f>
      </c>
      <c t="s">
        <v>22</v>
      </c>
    </row>
    <row r="132" spans="1:5" ht="12.75">
      <c r="A132" s="34" t="s">
        <v>52</v>
      </c>
      <c r="E132" s="35" t="s">
        <v>48</v>
      </c>
    </row>
    <row r="133" spans="1:5" ht="12.75">
      <c r="A133" s="36" t="s">
        <v>54</v>
      </c>
      <c r="E133" s="37" t="s">
        <v>319</v>
      </c>
    </row>
    <row r="134" spans="1:5" ht="102">
      <c r="A134" t="s">
        <v>56</v>
      </c>
      <c r="E134" s="35" t="s">
        <v>320</v>
      </c>
    </row>
    <row r="135" spans="1:18" ht="12.75" customHeight="1">
      <c r="A135" s="6" t="s">
        <v>44</v>
      </c>
      <c s="6"/>
      <c s="40" t="s">
        <v>34</v>
      </c>
      <c s="6"/>
      <c s="27" t="s">
        <v>321</v>
      </c>
      <c s="6"/>
      <c s="6"/>
      <c s="6"/>
      <c s="41">
        <f>0+Q135</f>
      </c>
      <c s="6"/>
      <c r="O135">
        <f>0+R135</f>
      </c>
      <c r="Q135">
        <f>0+I136+I140+I144+I148+I152+I156+I160+I164+I168+I172+I176+I180</f>
      </c>
      <c>
        <f>0+O136+O140+O144+O148+O152+O156+O160+O164+O168+O172+O176+O180</f>
      </c>
    </row>
    <row r="136" spans="1:16" ht="12.75">
      <c r="A136" s="25" t="s">
        <v>46</v>
      </c>
      <c s="29" t="s">
        <v>322</v>
      </c>
      <c s="29" t="s">
        <v>323</v>
      </c>
      <c s="25" t="s">
        <v>48</v>
      </c>
      <c s="30" t="s">
        <v>324</v>
      </c>
      <c s="31" t="s">
        <v>50</v>
      </c>
      <c s="32">
        <v>123</v>
      </c>
      <c s="33">
        <v>0</v>
      </c>
      <c s="33">
        <f>ROUND(ROUND(H136,2)*ROUND(G136,3),2)</f>
      </c>
      <c s="31" t="s">
        <v>51</v>
      </c>
      <c r="O136">
        <f>(I136*21)/100</f>
      </c>
      <c t="s">
        <v>22</v>
      </c>
    </row>
    <row r="137" spans="1:5" ht="12.75">
      <c r="A137" s="34" t="s">
        <v>52</v>
      </c>
      <c r="E137" s="35" t="s">
        <v>48</v>
      </c>
    </row>
    <row r="138" spans="1:5" ht="12.75">
      <c r="A138" s="36" t="s">
        <v>54</v>
      </c>
      <c r="E138" s="37" t="s">
        <v>325</v>
      </c>
    </row>
    <row r="139" spans="1:5" ht="51">
      <c r="A139" t="s">
        <v>56</v>
      </c>
      <c r="E139" s="35" t="s">
        <v>326</v>
      </c>
    </row>
    <row r="140" spans="1:16" ht="12.75">
      <c r="A140" s="25" t="s">
        <v>46</v>
      </c>
      <c s="29" t="s">
        <v>327</v>
      </c>
      <c s="29" t="s">
        <v>328</v>
      </c>
      <c s="25" t="s">
        <v>48</v>
      </c>
      <c s="30" t="s">
        <v>329</v>
      </c>
      <c s="31" t="s">
        <v>50</v>
      </c>
      <c s="32">
        <v>60</v>
      </c>
      <c s="33">
        <v>0</v>
      </c>
      <c s="33">
        <f>ROUND(ROUND(H140,2)*ROUND(G140,3),2)</f>
      </c>
      <c s="31" t="s">
        <v>51</v>
      </c>
      <c r="O140">
        <f>(I140*21)/100</f>
      </c>
      <c t="s">
        <v>22</v>
      </c>
    </row>
    <row r="141" spans="1:5" ht="12.75">
      <c r="A141" s="34" t="s">
        <v>52</v>
      </c>
      <c r="E141" s="35" t="s">
        <v>48</v>
      </c>
    </row>
    <row r="142" spans="1:5" ht="25.5">
      <c r="A142" s="36" t="s">
        <v>54</v>
      </c>
      <c r="E142" s="37" t="s">
        <v>330</v>
      </c>
    </row>
    <row r="143" spans="1:5" ht="51">
      <c r="A143" t="s">
        <v>56</v>
      </c>
      <c r="E143" s="35" t="s">
        <v>326</v>
      </c>
    </row>
    <row r="144" spans="1:16" ht="12.75">
      <c r="A144" s="25" t="s">
        <v>46</v>
      </c>
      <c s="29" t="s">
        <v>331</v>
      </c>
      <c s="29" t="s">
        <v>332</v>
      </c>
      <c s="25" t="s">
        <v>48</v>
      </c>
      <c s="30" t="s">
        <v>333</v>
      </c>
      <c s="31" t="s">
        <v>50</v>
      </c>
      <c s="32">
        <v>180</v>
      </c>
      <c s="33">
        <v>0</v>
      </c>
      <c s="33">
        <f>ROUND(ROUND(H144,2)*ROUND(G144,3),2)</f>
      </c>
      <c s="31" t="s">
        <v>51</v>
      </c>
      <c r="O144">
        <f>(I144*21)/100</f>
      </c>
      <c t="s">
        <v>22</v>
      </c>
    </row>
    <row r="145" spans="1:5" ht="12.75">
      <c r="A145" s="34" t="s">
        <v>52</v>
      </c>
      <c r="E145" s="35" t="s">
        <v>48</v>
      </c>
    </row>
    <row r="146" spans="1:5" ht="12.75">
      <c r="A146" s="36" t="s">
        <v>54</v>
      </c>
      <c r="E146" s="37" t="s">
        <v>334</v>
      </c>
    </row>
    <row r="147" spans="1:5" ht="102">
      <c r="A147" t="s">
        <v>56</v>
      </c>
      <c r="E147" s="35" t="s">
        <v>335</v>
      </c>
    </row>
    <row r="148" spans="1:16" ht="12.75">
      <c r="A148" s="25" t="s">
        <v>46</v>
      </c>
      <c s="29" t="s">
        <v>336</v>
      </c>
      <c s="29" t="s">
        <v>337</v>
      </c>
      <c s="25" t="s">
        <v>48</v>
      </c>
      <c s="30" t="s">
        <v>338</v>
      </c>
      <c s="31" t="s">
        <v>50</v>
      </c>
      <c s="32">
        <v>1684.174</v>
      </c>
      <c s="33">
        <v>0</v>
      </c>
      <c s="33">
        <f>ROUND(ROUND(H148,2)*ROUND(G148,3),2)</f>
      </c>
      <c s="31" t="s">
        <v>51</v>
      </c>
      <c r="O148">
        <f>(I148*21)/100</f>
      </c>
      <c t="s">
        <v>22</v>
      </c>
    </row>
    <row r="149" spans="1:5" ht="12.75">
      <c r="A149" s="34" t="s">
        <v>52</v>
      </c>
      <c r="E149" s="35" t="s">
        <v>48</v>
      </c>
    </row>
    <row r="150" spans="1:5" ht="12.75">
      <c r="A150" s="36" t="s">
        <v>54</v>
      </c>
      <c r="E150" s="37" t="s">
        <v>339</v>
      </c>
    </row>
    <row r="151" spans="1:5" ht="102">
      <c r="A151" t="s">
        <v>56</v>
      </c>
      <c r="E151" s="35" t="s">
        <v>335</v>
      </c>
    </row>
    <row r="152" spans="1:16" ht="12.75">
      <c r="A152" s="25" t="s">
        <v>46</v>
      </c>
      <c s="29" t="s">
        <v>340</v>
      </c>
      <c s="29" t="s">
        <v>341</v>
      </c>
      <c s="25" t="s">
        <v>48</v>
      </c>
      <c s="30" t="s">
        <v>342</v>
      </c>
      <c s="31" t="s">
        <v>50</v>
      </c>
      <c s="32">
        <v>11491.924</v>
      </c>
      <c s="33">
        <v>0</v>
      </c>
      <c s="33">
        <f>ROUND(ROUND(H152,2)*ROUND(G152,3),2)</f>
      </c>
      <c s="31" t="s">
        <v>51</v>
      </c>
      <c r="O152">
        <f>(I152*21)/100</f>
      </c>
      <c t="s">
        <v>22</v>
      </c>
    </row>
    <row r="153" spans="1:5" ht="25.5">
      <c r="A153" s="34" t="s">
        <v>52</v>
      </c>
      <c r="E153" s="35" t="s">
        <v>343</v>
      </c>
    </row>
    <row r="154" spans="1:5" ht="12.75">
      <c r="A154" s="36" t="s">
        <v>54</v>
      </c>
      <c r="E154" s="37" t="s">
        <v>344</v>
      </c>
    </row>
    <row r="155" spans="1:5" ht="51">
      <c r="A155" t="s">
        <v>56</v>
      </c>
      <c r="E155" s="35" t="s">
        <v>345</v>
      </c>
    </row>
    <row r="156" spans="1:16" ht="12.75">
      <c r="A156" s="25" t="s">
        <v>46</v>
      </c>
      <c s="29" t="s">
        <v>346</v>
      </c>
      <c s="29" t="s">
        <v>347</v>
      </c>
      <c s="25" t="s">
        <v>48</v>
      </c>
      <c s="30" t="s">
        <v>348</v>
      </c>
      <c s="31" t="s">
        <v>50</v>
      </c>
      <c s="32">
        <v>16933.707</v>
      </c>
      <c s="33">
        <v>0</v>
      </c>
      <c s="33">
        <f>ROUND(ROUND(H156,2)*ROUND(G156,3),2)</f>
      </c>
      <c s="31" t="s">
        <v>51</v>
      </c>
      <c r="O156">
        <f>(I156*21)/100</f>
      </c>
      <c t="s">
        <v>22</v>
      </c>
    </row>
    <row r="157" spans="1:5" ht="25.5">
      <c r="A157" s="34" t="s">
        <v>52</v>
      </c>
      <c r="E157" s="35" t="s">
        <v>349</v>
      </c>
    </row>
    <row r="158" spans="1:5" ht="12.75">
      <c r="A158" s="36" t="s">
        <v>54</v>
      </c>
      <c r="E158" s="37" t="s">
        <v>350</v>
      </c>
    </row>
    <row r="159" spans="1:5" ht="51">
      <c r="A159" t="s">
        <v>56</v>
      </c>
      <c r="E159" s="35" t="s">
        <v>345</v>
      </c>
    </row>
    <row r="160" spans="1:16" ht="12.75">
      <c r="A160" s="25" t="s">
        <v>46</v>
      </c>
      <c s="29" t="s">
        <v>351</v>
      </c>
      <c s="29" t="s">
        <v>352</v>
      </c>
      <c s="25" t="s">
        <v>48</v>
      </c>
      <c s="30" t="s">
        <v>353</v>
      </c>
      <c s="31" t="s">
        <v>50</v>
      </c>
      <c s="32">
        <v>60</v>
      </c>
      <c s="33">
        <v>0</v>
      </c>
      <c s="33">
        <f>ROUND(ROUND(H160,2)*ROUND(G160,3),2)</f>
      </c>
      <c s="31" t="s">
        <v>51</v>
      </c>
      <c r="O160">
        <f>(I160*21)/100</f>
      </c>
      <c t="s">
        <v>22</v>
      </c>
    </row>
    <row r="161" spans="1:5" ht="12.75">
      <c r="A161" s="34" t="s">
        <v>52</v>
      </c>
      <c r="E161" s="35" t="s">
        <v>48</v>
      </c>
    </row>
    <row r="162" spans="1:5" ht="25.5">
      <c r="A162" s="36" t="s">
        <v>54</v>
      </c>
      <c r="E162" s="37" t="s">
        <v>354</v>
      </c>
    </row>
    <row r="163" spans="1:5" ht="51">
      <c r="A163" t="s">
        <v>56</v>
      </c>
      <c r="E163" s="35" t="s">
        <v>355</v>
      </c>
    </row>
    <row r="164" spans="1:16" ht="12.75">
      <c r="A164" s="25" t="s">
        <v>46</v>
      </c>
      <c s="29" t="s">
        <v>356</v>
      </c>
      <c s="29" t="s">
        <v>357</v>
      </c>
      <c s="25" t="s">
        <v>211</v>
      </c>
      <c s="30" t="s">
        <v>358</v>
      </c>
      <c s="31" t="s">
        <v>114</v>
      </c>
      <c s="32">
        <v>313.076</v>
      </c>
      <c s="33">
        <v>0</v>
      </c>
      <c s="33">
        <f>ROUND(ROUND(H164,2)*ROUND(G164,3),2)</f>
      </c>
      <c s="31" t="s">
        <v>51</v>
      </c>
      <c r="O164">
        <f>(I164*21)/100</f>
      </c>
      <c t="s">
        <v>22</v>
      </c>
    </row>
    <row r="165" spans="1:5" ht="38.25">
      <c r="A165" s="34" t="s">
        <v>52</v>
      </c>
      <c r="E165" s="35" t="s">
        <v>359</v>
      </c>
    </row>
    <row r="166" spans="1:5" ht="25.5">
      <c r="A166" s="36" t="s">
        <v>54</v>
      </c>
      <c r="E166" s="37" t="s">
        <v>360</v>
      </c>
    </row>
    <row r="167" spans="1:5" ht="165.75">
      <c r="A167" t="s">
        <v>56</v>
      </c>
      <c r="E167" s="35" t="s">
        <v>361</v>
      </c>
    </row>
    <row r="168" spans="1:16" ht="12.75">
      <c r="A168" s="25" t="s">
        <v>46</v>
      </c>
      <c s="29" t="s">
        <v>362</v>
      </c>
      <c s="29" t="s">
        <v>363</v>
      </c>
      <c s="25" t="s">
        <v>211</v>
      </c>
      <c s="30" t="s">
        <v>364</v>
      </c>
      <c s="31" t="s">
        <v>114</v>
      </c>
      <c s="32">
        <v>400.265</v>
      </c>
      <c s="33">
        <v>0</v>
      </c>
      <c s="33">
        <f>ROUND(ROUND(H168,2)*ROUND(G168,3),2)</f>
      </c>
      <c s="31" t="s">
        <v>51</v>
      </c>
      <c r="O168">
        <f>(I168*21)/100</f>
      </c>
      <c t="s">
        <v>22</v>
      </c>
    </row>
    <row r="169" spans="1:5" ht="38.25">
      <c r="A169" s="34" t="s">
        <v>52</v>
      </c>
      <c r="E169" s="35" t="s">
        <v>359</v>
      </c>
    </row>
    <row r="170" spans="1:5" ht="25.5">
      <c r="A170" s="36" t="s">
        <v>54</v>
      </c>
      <c r="E170" s="37" t="s">
        <v>365</v>
      </c>
    </row>
    <row r="171" spans="1:5" ht="165.75">
      <c r="A171" t="s">
        <v>56</v>
      </c>
      <c r="E171" s="35" t="s">
        <v>361</v>
      </c>
    </row>
    <row r="172" spans="1:16" ht="12.75">
      <c r="A172" s="25" t="s">
        <v>46</v>
      </c>
      <c s="29" t="s">
        <v>366</v>
      </c>
      <c s="29" t="s">
        <v>367</v>
      </c>
      <c s="25" t="s">
        <v>211</v>
      </c>
      <c s="30" t="s">
        <v>368</v>
      </c>
      <c s="31" t="s">
        <v>114</v>
      </c>
      <c s="32">
        <v>703.92</v>
      </c>
      <c s="33">
        <v>0</v>
      </c>
      <c s="33">
        <f>ROUND(ROUND(H172,2)*ROUND(G172,3),2)</f>
      </c>
      <c s="31" t="s">
        <v>51</v>
      </c>
      <c r="O172">
        <f>(I172*21)/100</f>
      </c>
      <c t="s">
        <v>22</v>
      </c>
    </row>
    <row r="173" spans="1:5" ht="38.25">
      <c r="A173" s="34" t="s">
        <v>52</v>
      </c>
      <c r="E173" s="35" t="s">
        <v>359</v>
      </c>
    </row>
    <row r="174" spans="1:5" ht="63.75">
      <c r="A174" s="36" t="s">
        <v>54</v>
      </c>
      <c r="E174" s="37" t="s">
        <v>369</v>
      </c>
    </row>
    <row r="175" spans="1:5" ht="165.75">
      <c r="A175" t="s">
        <v>56</v>
      </c>
      <c r="E175" s="35" t="s">
        <v>361</v>
      </c>
    </row>
    <row r="176" spans="1:16" ht="12.75">
      <c r="A176" s="25" t="s">
        <v>46</v>
      </c>
      <c s="29" t="s">
        <v>370</v>
      </c>
      <c s="29" t="s">
        <v>371</v>
      </c>
      <c s="25" t="s">
        <v>48</v>
      </c>
      <c s="30" t="s">
        <v>372</v>
      </c>
      <c s="31" t="s">
        <v>50</v>
      </c>
      <c s="32">
        <v>60</v>
      </c>
      <c s="33">
        <v>0</v>
      </c>
      <c s="33">
        <f>ROUND(ROUND(H176,2)*ROUND(G176,3),2)</f>
      </c>
      <c s="31" t="s">
        <v>51</v>
      </c>
      <c r="O176">
        <f>(I176*21)/100</f>
      </c>
      <c t="s">
        <v>22</v>
      </c>
    </row>
    <row r="177" spans="1:5" ht="12.75">
      <c r="A177" s="34" t="s">
        <v>52</v>
      </c>
      <c r="E177" s="35" t="s">
        <v>48</v>
      </c>
    </row>
    <row r="178" spans="1:5" ht="12.75">
      <c r="A178" s="36" t="s">
        <v>54</v>
      </c>
      <c r="E178" s="37" t="s">
        <v>373</v>
      </c>
    </row>
    <row r="179" spans="1:5" ht="25.5">
      <c r="A179" t="s">
        <v>56</v>
      </c>
      <c r="E179" s="35" t="s">
        <v>374</v>
      </c>
    </row>
    <row r="180" spans="1:16" ht="12.75">
      <c r="A180" s="25" t="s">
        <v>46</v>
      </c>
      <c s="29" t="s">
        <v>375</v>
      </c>
      <c s="29" t="s">
        <v>376</v>
      </c>
      <c s="25" t="s">
        <v>48</v>
      </c>
      <c s="30" t="s">
        <v>377</v>
      </c>
      <c s="31" t="s">
        <v>158</v>
      </c>
      <c s="32">
        <v>1396</v>
      </c>
      <c s="33">
        <v>0</v>
      </c>
      <c s="33">
        <f>ROUND(ROUND(H180,2)*ROUND(G180,3),2)</f>
      </c>
      <c s="31" t="s">
        <v>51</v>
      </c>
      <c r="O180">
        <f>(I180*21)/100</f>
      </c>
      <c t="s">
        <v>22</v>
      </c>
    </row>
    <row r="181" spans="1:5" ht="12.75">
      <c r="A181" s="34" t="s">
        <v>52</v>
      </c>
      <c r="E181" s="35" t="s">
        <v>48</v>
      </c>
    </row>
    <row r="182" spans="1:5" ht="25.5">
      <c r="A182" s="36" t="s">
        <v>54</v>
      </c>
      <c r="E182" s="37" t="s">
        <v>378</v>
      </c>
    </row>
    <row r="183" spans="1:5" ht="38.25">
      <c r="A183" t="s">
        <v>56</v>
      </c>
      <c r="E183" s="35" t="s">
        <v>379</v>
      </c>
    </row>
    <row r="184" spans="1:18" ht="12.75" customHeight="1">
      <c r="A184" s="6" t="s">
        <v>44</v>
      </c>
      <c s="6"/>
      <c s="40" t="s">
        <v>39</v>
      </c>
      <c s="6"/>
      <c s="27" t="s">
        <v>154</v>
      </c>
      <c s="6"/>
      <c s="6"/>
      <c s="6"/>
      <c s="41">
        <f>0+Q184</f>
      </c>
      <c s="6"/>
      <c r="O184">
        <f>0+R184</f>
      </c>
      <c r="Q184">
        <f>0+I185+I189+I193+I197+I201+I205+I209+I213+I217+I221+I225+I229+I233+I237+I241+I245+I249</f>
      </c>
      <c>
        <f>0+O185+O189+O193+O197+O201+O205+O209+O213+O217+O221+O225+O229+O233+O237+O241+O245+O249</f>
      </c>
    </row>
    <row r="185" spans="1:16" ht="25.5">
      <c r="A185" s="25" t="s">
        <v>46</v>
      </c>
      <c s="29" t="s">
        <v>380</v>
      </c>
      <c s="29" t="s">
        <v>381</v>
      </c>
      <c s="25" t="s">
        <v>48</v>
      </c>
      <c s="30" t="s">
        <v>382</v>
      </c>
      <c s="31" t="s">
        <v>158</v>
      </c>
      <c s="32">
        <v>385</v>
      </c>
      <c s="33">
        <v>0</v>
      </c>
      <c s="33">
        <f>ROUND(ROUND(H185,2)*ROUND(G185,3),2)</f>
      </c>
      <c s="31" t="s">
        <v>51</v>
      </c>
      <c r="O185">
        <f>(I185*21)/100</f>
      </c>
      <c t="s">
        <v>22</v>
      </c>
    </row>
    <row r="186" spans="1:5" ht="38.25">
      <c r="A186" s="34" t="s">
        <v>52</v>
      </c>
      <c r="E186" s="35" t="s">
        <v>383</v>
      </c>
    </row>
    <row r="187" spans="1:5" ht="12.75">
      <c r="A187" s="36" t="s">
        <v>54</v>
      </c>
      <c r="E187" s="37" t="s">
        <v>384</v>
      </c>
    </row>
    <row r="188" spans="1:5" ht="127.5">
      <c r="A188" t="s">
        <v>56</v>
      </c>
      <c r="E188" s="35" t="s">
        <v>385</v>
      </c>
    </row>
    <row r="189" spans="1:16" ht="25.5">
      <c r="A189" s="25" t="s">
        <v>46</v>
      </c>
      <c s="29" t="s">
        <v>386</v>
      </c>
      <c s="29" t="s">
        <v>387</v>
      </c>
      <c s="25" t="s">
        <v>48</v>
      </c>
      <c s="30" t="s">
        <v>388</v>
      </c>
      <c s="31" t="s">
        <v>158</v>
      </c>
      <c s="32">
        <v>482</v>
      </c>
      <c s="33">
        <v>0</v>
      </c>
      <c s="33">
        <f>ROUND(ROUND(H189,2)*ROUND(G189,3),2)</f>
      </c>
      <c s="31" t="s">
        <v>51</v>
      </c>
      <c r="O189">
        <f>(I189*21)/100</f>
      </c>
      <c t="s">
        <v>22</v>
      </c>
    </row>
    <row r="190" spans="1:5" ht="51">
      <c r="A190" s="34" t="s">
        <v>52</v>
      </c>
      <c r="E190" s="35" t="s">
        <v>159</v>
      </c>
    </row>
    <row r="191" spans="1:5" ht="12.75">
      <c r="A191" s="36" t="s">
        <v>54</v>
      </c>
      <c r="E191" s="37" t="s">
        <v>389</v>
      </c>
    </row>
    <row r="192" spans="1:5" ht="38.25">
      <c r="A192" t="s">
        <v>56</v>
      </c>
      <c r="E192" s="35" t="s">
        <v>161</v>
      </c>
    </row>
    <row r="193" spans="1:16" ht="25.5">
      <c r="A193" s="25" t="s">
        <v>46</v>
      </c>
      <c s="29" t="s">
        <v>390</v>
      </c>
      <c s="29" t="s">
        <v>391</v>
      </c>
      <c s="25" t="s">
        <v>48</v>
      </c>
      <c s="30" t="s">
        <v>392</v>
      </c>
      <c s="31" t="s">
        <v>158</v>
      </c>
      <c s="32">
        <v>222</v>
      </c>
      <c s="33">
        <v>0</v>
      </c>
      <c s="33">
        <f>ROUND(ROUND(H193,2)*ROUND(G193,3),2)</f>
      </c>
      <c s="31" t="s">
        <v>51</v>
      </c>
      <c r="O193">
        <f>(I193*21)/100</f>
      </c>
      <c t="s">
        <v>22</v>
      </c>
    </row>
    <row r="194" spans="1:5" ht="38.25">
      <c r="A194" s="34" t="s">
        <v>52</v>
      </c>
      <c r="E194" s="35" t="s">
        <v>383</v>
      </c>
    </row>
    <row r="195" spans="1:5" ht="12.75">
      <c r="A195" s="36" t="s">
        <v>54</v>
      </c>
      <c r="E195" s="37" t="s">
        <v>393</v>
      </c>
    </row>
    <row r="196" spans="1:5" ht="127.5">
      <c r="A196" t="s">
        <v>56</v>
      </c>
      <c r="E196" s="35" t="s">
        <v>385</v>
      </c>
    </row>
    <row r="197" spans="1:16" ht="12.75">
      <c r="A197" s="25" t="s">
        <v>46</v>
      </c>
      <c s="29" t="s">
        <v>394</v>
      </c>
      <c s="29" t="s">
        <v>395</v>
      </c>
      <c s="25" t="s">
        <v>48</v>
      </c>
      <c s="30" t="s">
        <v>396</v>
      </c>
      <c s="31" t="s">
        <v>60</v>
      </c>
      <c s="32">
        <v>65</v>
      </c>
      <c s="33">
        <v>0</v>
      </c>
      <c s="33">
        <f>ROUND(ROUND(H197,2)*ROUND(G197,3),2)</f>
      </c>
      <c s="31" t="s">
        <v>51</v>
      </c>
      <c r="O197">
        <f>(I197*21)/100</f>
      </c>
      <c t="s">
        <v>22</v>
      </c>
    </row>
    <row r="198" spans="1:5" ht="12.75">
      <c r="A198" s="34" t="s">
        <v>52</v>
      </c>
      <c r="E198" s="35" t="s">
        <v>48</v>
      </c>
    </row>
    <row r="199" spans="1:5" ht="38.25">
      <c r="A199" s="36" t="s">
        <v>54</v>
      </c>
      <c r="E199" s="37" t="s">
        <v>397</v>
      </c>
    </row>
    <row r="200" spans="1:5" ht="51">
      <c r="A200" t="s">
        <v>56</v>
      </c>
      <c r="E200" s="35" t="s">
        <v>398</v>
      </c>
    </row>
    <row r="201" spans="1:16" ht="12.75">
      <c r="A201" s="25" t="s">
        <v>46</v>
      </c>
      <c s="29" t="s">
        <v>399</v>
      </c>
      <c s="29" t="s">
        <v>400</v>
      </c>
      <c s="25" t="s">
        <v>48</v>
      </c>
      <c s="30" t="s">
        <v>401</v>
      </c>
      <c s="31" t="s">
        <v>60</v>
      </c>
      <c s="32">
        <v>37</v>
      </c>
      <c s="33">
        <v>0</v>
      </c>
      <c s="33">
        <f>ROUND(ROUND(H201,2)*ROUND(G201,3),2)</f>
      </c>
      <c s="31" t="s">
        <v>51</v>
      </c>
      <c r="O201">
        <f>(I201*21)/100</f>
      </c>
      <c t="s">
        <v>22</v>
      </c>
    </row>
    <row r="202" spans="1:5" ht="12.75">
      <c r="A202" s="34" t="s">
        <v>52</v>
      </c>
      <c r="E202" s="35" t="s">
        <v>219</v>
      </c>
    </row>
    <row r="203" spans="1:5" ht="12.75">
      <c r="A203" s="36" t="s">
        <v>54</v>
      </c>
      <c r="E203" s="37" t="s">
        <v>402</v>
      </c>
    </row>
    <row r="204" spans="1:5" ht="25.5">
      <c r="A204" t="s">
        <v>56</v>
      </c>
      <c r="E204" s="35" t="s">
        <v>403</v>
      </c>
    </row>
    <row r="205" spans="1:16" ht="25.5">
      <c r="A205" s="25" t="s">
        <v>46</v>
      </c>
      <c s="29" t="s">
        <v>404</v>
      </c>
      <c s="29" t="s">
        <v>405</v>
      </c>
      <c s="25" t="s">
        <v>48</v>
      </c>
      <c s="30" t="s">
        <v>406</v>
      </c>
      <c s="31" t="s">
        <v>60</v>
      </c>
      <c s="32">
        <v>14</v>
      </c>
      <c s="33">
        <v>0</v>
      </c>
      <c s="33">
        <f>ROUND(ROUND(H205,2)*ROUND(G205,3),2)</f>
      </c>
      <c s="31" t="s">
        <v>51</v>
      </c>
      <c r="O205">
        <f>(I205*21)/100</f>
      </c>
      <c t="s">
        <v>22</v>
      </c>
    </row>
    <row r="206" spans="1:5" ht="12.75">
      <c r="A206" s="34" t="s">
        <v>52</v>
      </c>
      <c r="E206" s="35" t="s">
        <v>48</v>
      </c>
    </row>
    <row r="207" spans="1:5" ht="12.75">
      <c r="A207" s="36" t="s">
        <v>54</v>
      </c>
      <c r="E207" s="37" t="s">
        <v>407</v>
      </c>
    </row>
    <row r="208" spans="1:5" ht="51">
      <c r="A208" t="s">
        <v>56</v>
      </c>
      <c r="E208" s="35" t="s">
        <v>398</v>
      </c>
    </row>
    <row r="209" spans="1:16" ht="25.5">
      <c r="A209" s="25" t="s">
        <v>46</v>
      </c>
      <c s="29" t="s">
        <v>408</v>
      </c>
      <c s="29" t="s">
        <v>409</v>
      </c>
      <c s="25" t="s">
        <v>48</v>
      </c>
      <c s="30" t="s">
        <v>410</v>
      </c>
      <c s="31" t="s">
        <v>60</v>
      </c>
      <c s="32">
        <v>25</v>
      </c>
      <c s="33">
        <v>0</v>
      </c>
      <c s="33">
        <f>ROUND(ROUND(H209,2)*ROUND(G209,3),2)</f>
      </c>
      <c s="31" t="s">
        <v>51</v>
      </c>
      <c r="O209">
        <f>(I209*21)/100</f>
      </c>
      <c t="s">
        <v>22</v>
      </c>
    </row>
    <row r="210" spans="1:5" ht="12.75">
      <c r="A210" s="34" t="s">
        <v>52</v>
      </c>
      <c r="E210" s="35" t="s">
        <v>411</v>
      </c>
    </row>
    <row r="211" spans="1:5" ht="12.75">
      <c r="A211" s="36" t="s">
        <v>54</v>
      </c>
      <c r="E211" s="37" t="s">
        <v>412</v>
      </c>
    </row>
    <row r="212" spans="1:5" ht="25.5">
      <c r="A212" t="s">
        <v>56</v>
      </c>
      <c r="E212" s="35" t="s">
        <v>413</v>
      </c>
    </row>
    <row r="213" spans="1:16" ht="12.75">
      <c r="A213" s="25" t="s">
        <v>46</v>
      </c>
      <c s="29" t="s">
        <v>414</v>
      </c>
      <c s="29" t="s">
        <v>415</v>
      </c>
      <c s="25" t="s">
        <v>48</v>
      </c>
      <c s="30" t="s">
        <v>416</v>
      </c>
      <c s="31" t="s">
        <v>60</v>
      </c>
      <c s="32">
        <v>33</v>
      </c>
      <c s="33">
        <v>0</v>
      </c>
      <c s="33">
        <f>ROUND(ROUND(H213,2)*ROUND(G213,3),2)</f>
      </c>
      <c s="31" t="s">
        <v>51</v>
      </c>
      <c r="O213">
        <f>(I213*21)/100</f>
      </c>
      <c t="s">
        <v>22</v>
      </c>
    </row>
    <row r="214" spans="1:5" ht="51">
      <c r="A214" s="34" t="s">
        <v>52</v>
      </c>
      <c r="E214" s="35" t="s">
        <v>159</v>
      </c>
    </row>
    <row r="215" spans="1:5" ht="12.75">
      <c r="A215" s="36" t="s">
        <v>54</v>
      </c>
      <c r="E215" s="37" t="s">
        <v>417</v>
      </c>
    </row>
    <row r="216" spans="1:5" ht="25.5">
      <c r="A216" t="s">
        <v>56</v>
      </c>
      <c r="E216" s="35" t="s">
        <v>170</v>
      </c>
    </row>
    <row r="217" spans="1:16" ht="12.75">
      <c r="A217" s="25" t="s">
        <v>46</v>
      </c>
      <c s="29" t="s">
        <v>418</v>
      </c>
      <c s="29" t="s">
        <v>419</v>
      </c>
      <c s="25" t="s">
        <v>48</v>
      </c>
      <c s="30" t="s">
        <v>420</v>
      </c>
      <c s="31" t="s">
        <v>50</v>
      </c>
      <c s="32">
        <v>16.8</v>
      </c>
      <c s="33">
        <v>0</v>
      </c>
      <c s="33">
        <f>ROUND(ROUND(H217,2)*ROUND(G217,3),2)</f>
      </c>
      <c s="31" t="s">
        <v>51</v>
      </c>
      <c r="O217">
        <f>(I217*21)/100</f>
      </c>
      <c t="s">
        <v>22</v>
      </c>
    </row>
    <row r="218" spans="1:5" ht="12.75">
      <c r="A218" s="34" t="s">
        <v>52</v>
      </c>
      <c r="E218" s="35" t="s">
        <v>48</v>
      </c>
    </row>
    <row r="219" spans="1:5" ht="38.25">
      <c r="A219" s="36" t="s">
        <v>54</v>
      </c>
      <c r="E219" s="37" t="s">
        <v>421</v>
      </c>
    </row>
    <row r="220" spans="1:5" ht="25.5">
      <c r="A220" t="s">
        <v>56</v>
      </c>
      <c r="E220" s="35" t="s">
        <v>413</v>
      </c>
    </row>
    <row r="221" spans="1:16" ht="25.5">
      <c r="A221" s="25" t="s">
        <v>46</v>
      </c>
      <c s="29" t="s">
        <v>422</v>
      </c>
      <c s="29" t="s">
        <v>423</v>
      </c>
      <c s="25" t="s">
        <v>48</v>
      </c>
      <c s="30" t="s">
        <v>424</v>
      </c>
      <c s="31" t="s">
        <v>60</v>
      </c>
      <c s="32">
        <v>17</v>
      </c>
      <c s="33">
        <v>0</v>
      </c>
      <c s="33">
        <f>ROUND(ROUND(H221,2)*ROUND(G221,3),2)</f>
      </c>
      <c s="31" t="s">
        <v>51</v>
      </c>
      <c r="O221">
        <f>(I221*21)/100</f>
      </c>
      <c t="s">
        <v>22</v>
      </c>
    </row>
    <row r="222" spans="1:5" ht="12.75">
      <c r="A222" s="34" t="s">
        <v>52</v>
      </c>
      <c r="E222" s="35" t="s">
        <v>425</v>
      </c>
    </row>
    <row r="223" spans="1:5" ht="12.75">
      <c r="A223" s="36" t="s">
        <v>54</v>
      </c>
      <c r="E223" s="37" t="s">
        <v>426</v>
      </c>
    </row>
    <row r="224" spans="1:5" ht="25.5">
      <c r="A224" t="s">
        <v>56</v>
      </c>
      <c r="E224" s="35" t="s">
        <v>427</v>
      </c>
    </row>
    <row r="225" spans="1:16" ht="12.75">
      <c r="A225" s="25" t="s">
        <v>46</v>
      </c>
      <c s="29" t="s">
        <v>428</v>
      </c>
      <c s="29" t="s">
        <v>429</v>
      </c>
      <c s="25" t="s">
        <v>48</v>
      </c>
      <c s="30" t="s">
        <v>430</v>
      </c>
      <c s="31" t="s">
        <v>60</v>
      </c>
      <c s="32">
        <v>18</v>
      </c>
      <c s="33">
        <v>0</v>
      </c>
      <c s="33">
        <f>ROUND(ROUND(H225,2)*ROUND(G225,3),2)</f>
      </c>
      <c s="31" t="s">
        <v>51</v>
      </c>
      <c r="O225">
        <f>(I225*21)/100</f>
      </c>
      <c t="s">
        <v>22</v>
      </c>
    </row>
    <row r="226" spans="1:5" ht="51">
      <c r="A226" s="34" t="s">
        <v>52</v>
      </c>
      <c r="E226" s="35" t="s">
        <v>159</v>
      </c>
    </row>
    <row r="227" spans="1:5" ht="12.75">
      <c r="A227" s="36" t="s">
        <v>54</v>
      </c>
      <c r="E227" s="37" t="s">
        <v>426</v>
      </c>
    </row>
    <row r="228" spans="1:5" ht="25.5">
      <c r="A228" t="s">
        <v>56</v>
      </c>
      <c r="E228" s="35" t="s">
        <v>170</v>
      </c>
    </row>
    <row r="229" spans="1:16" ht="12.75">
      <c r="A229" s="25" t="s">
        <v>46</v>
      </c>
      <c s="29" t="s">
        <v>431</v>
      </c>
      <c s="29" t="s">
        <v>432</v>
      </c>
      <c s="25" t="s">
        <v>48</v>
      </c>
      <c s="30" t="s">
        <v>433</v>
      </c>
      <c s="31" t="s">
        <v>60</v>
      </c>
      <c s="32">
        <v>4</v>
      </c>
      <c s="33">
        <v>0</v>
      </c>
      <c s="33">
        <f>ROUND(ROUND(H229,2)*ROUND(G229,3),2)</f>
      </c>
      <c s="31" t="s">
        <v>51</v>
      </c>
      <c r="O229">
        <f>(I229*21)/100</f>
      </c>
      <c t="s">
        <v>22</v>
      </c>
    </row>
    <row r="230" spans="1:5" ht="12.75">
      <c r="A230" s="34" t="s">
        <v>52</v>
      </c>
      <c r="E230" s="35" t="s">
        <v>48</v>
      </c>
    </row>
    <row r="231" spans="1:5" ht="12.75">
      <c r="A231" s="36" t="s">
        <v>54</v>
      </c>
      <c r="E231" s="37" t="s">
        <v>434</v>
      </c>
    </row>
    <row r="232" spans="1:5" ht="25.5">
      <c r="A232" t="s">
        <v>56</v>
      </c>
      <c r="E232" s="35" t="s">
        <v>427</v>
      </c>
    </row>
    <row r="233" spans="1:16" ht="25.5">
      <c r="A233" s="25" t="s">
        <v>46</v>
      </c>
      <c s="29" t="s">
        <v>435</v>
      </c>
      <c s="29" t="s">
        <v>436</v>
      </c>
      <c s="25" t="s">
        <v>48</v>
      </c>
      <c s="30" t="s">
        <v>437</v>
      </c>
      <c s="31" t="s">
        <v>50</v>
      </c>
      <c s="32">
        <v>485.8</v>
      </c>
      <c s="33">
        <v>0</v>
      </c>
      <c s="33">
        <f>ROUND(ROUND(H233,2)*ROUND(G233,3),2)</f>
      </c>
      <c s="31" t="s">
        <v>51</v>
      </c>
      <c r="O233">
        <f>(I233*21)/100</f>
      </c>
      <c t="s">
        <v>22</v>
      </c>
    </row>
    <row r="234" spans="1:5" ht="25.5">
      <c r="A234" s="34" t="s">
        <v>52</v>
      </c>
      <c r="E234" s="35" t="s">
        <v>438</v>
      </c>
    </row>
    <row r="235" spans="1:5" ht="89.25">
      <c r="A235" s="36" t="s">
        <v>54</v>
      </c>
      <c r="E235" s="37" t="s">
        <v>439</v>
      </c>
    </row>
    <row r="236" spans="1:5" ht="38.25">
      <c r="A236" t="s">
        <v>56</v>
      </c>
      <c r="E236" s="35" t="s">
        <v>440</v>
      </c>
    </row>
    <row r="237" spans="1:16" ht="25.5">
      <c r="A237" s="25" t="s">
        <v>46</v>
      </c>
      <c s="29" t="s">
        <v>441</v>
      </c>
      <c s="29" t="s">
        <v>442</v>
      </c>
      <c s="25" t="s">
        <v>48</v>
      </c>
      <c s="30" t="s">
        <v>443</v>
      </c>
      <c s="31" t="s">
        <v>50</v>
      </c>
      <c s="32">
        <v>485.8</v>
      </c>
      <c s="33">
        <v>0</v>
      </c>
      <c s="33">
        <f>ROUND(ROUND(H237,2)*ROUND(G237,3),2)</f>
      </c>
      <c s="31" t="s">
        <v>51</v>
      </c>
      <c r="O237">
        <f>(I237*21)/100</f>
      </c>
      <c t="s">
        <v>22</v>
      </c>
    </row>
    <row r="238" spans="1:5" ht="25.5">
      <c r="A238" s="34" t="s">
        <v>52</v>
      </c>
      <c r="E238" s="35" t="s">
        <v>444</v>
      </c>
    </row>
    <row r="239" spans="1:5" ht="89.25">
      <c r="A239" s="36" t="s">
        <v>54</v>
      </c>
      <c r="E239" s="37" t="s">
        <v>439</v>
      </c>
    </row>
    <row r="240" spans="1:5" ht="38.25">
      <c r="A240" t="s">
        <v>56</v>
      </c>
      <c r="E240" s="35" t="s">
        <v>440</v>
      </c>
    </row>
    <row r="241" spans="1:16" ht="12.75">
      <c r="A241" s="25" t="s">
        <v>46</v>
      </c>
      <c s="29" t="s">
        <v>445</v>
      </c>
      <c s="29" t="s">
        <v>446</v>
      </c>
      <c s="25" t="s">
        <v>48</v>
      </c>
      <c s="30" t="s">
        <v>447</v>
      </c>
      <c s="31" t="s">
        <v>158</v>
      </c>
      <c s="32">
        <v>32</v>
      </c>
      <c s="33">
        <v>0</v>
      </c>
      <c s="33">
        <f>ROUND(ROUND(H241,2)*ROUND(G241,3),2)</f>
      </c>
      <c s="31" t="s">
        <v>51</v>
      </c>
      <c r="O241">
        <f>(I241*21)/100</f>
      </c>
      <c t="s">
        <v>22</v>
      </c>
    </row>
    <row r="242" spans="1:5" ht="12.75">
      <c r="A242" s="34" t="s">
        <v>52</v>
      </c>
      <c r="E242" s="35" t="s">
        <v>448</v>
      </c>
    </row>
    <row r="243" spans="1:5" ht="12.75">
      <c r="A243" s="36" t="s">
        <v>54</v>
      </c>
      <c r="E243" s="37" t="s">
        <v>449</v>
      </c>
    </row>
    <row r="244" spans="1:5" ht="63.75">
      <c r="A244" t="s">
        <v>56</v>
      </c>
      <c r="E244" s="35" t="s">
        <v>450</v>
      </c>
    </row>
    <row r="245" spans="1:16" ht="12.75">
      <c r="A245" s="25" t="s">
        <v>46</v>
      </c>
      <c s="29" t="s">
        <v>451</v>
      </c>
      <c s="29" t="s">
        <v>452</v>
      </c>
      <c s="25" t="s">
        <v>48</v>
      </c>
      <c s="30" t="s">
        <v>453</v>
      </c>
      <c s="31" t="s">
        <v>158</v>
      </c>
      <c s="32">
        <v>1396</v>
      </c>
      <c s="33">
        <v>0</v>
      </c>
      <c s="33">
        <f>ROUND(ROUND(H245,2)*ROUND(G245,3),2)</f>
      </c>
      <c s="31" t="s">
        <v>51</v>
      </c>
      <c r="O245">
        <f>(I245*21)/100</f>
      </c>
      <c t="s">
        <v>22</v>
      </c>
    </row>
    <row r="246" spans="1:5" ht="12.75">
      <c r="A246" s="34" t="s">
        <v>52</v>
      </c>
      <c r="E246" s="35" t="s">
        <v>48</v>
      </c>
    </row>
    <row r="247" spans="1:5" ht="25.5">
      <c r="A247" s="36" t="s">
        <v>54</v>
      </c>
      <c r="E247" s="37" t="s">
        <v>454</v>
      </c>
    </row>
    <row r="248" spans="1:5" ht="25.5">
      <c r="A248" t="s">
        <v>56</v>
      </c>
      <c r="E248" s="35" t="s">
        <v>455</v>
      </c>
    </row>
    <row r="249" spans="1:16" ht="12.75">
      <c r="A249" s="25" t="s">
        <v>46</v>
      </c>
      <c s="29" t="s">
        <v>456</v>
      </c>
      <c s="29" t="s">
        <v>457</v>
      </c>
      <c s="25" t="s">
        <v>48</v>
      </c>
      <c s="30" t="s">
        <v>458</v>
      </c>
      <c s="31" t="s">
        <v>114</v>
      </c>
      <c s="32">
        <v>20</v>
      </c>
      <c s="33">
        <v>0</v>
      </c>
      <c s="33">
        <f>ROUND(ROUND(H249,2)*ROUND(G249,3),2)</f>
      </c>
      <c s="31" t="s">
        <v>51</v>
      </c>
      <c r="O249">
        <f>(I249*21)/100</f>
      </c>
      <c t="s">
        <v>22</v>
      </c>
    </row>
    <row r="250" spans="1:5" ht="12.75">
      <c r="A250" s="34" t="s">
        <v>52</v>
      </c>
      <c r="E250" s="35" t="s">
        <v>115</v>
      </c>
    </row>
    <row r="251" spans="1:5" ht="25.5">
      <c r="A251" s="36" t="s">
        <v>54</v>
      </c>
      <c r="E251" s="37" t="s">
        <v>459</v>
      </c>
    </row>
    <row r="252" spans="1:5" ht="76.5">
      <c r="A252" t="s">
        <v>56</v>
      </c>
      <c r="E252" s="35" t="s">
        <v>460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1951</v>
      </c>
      <c s="38">
        <f>0+I8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1951</v>
      </c>
      <c s="6"/>
      <c s="18" t="s">
        <v>1952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0+I9+I13+I17+I21+I25+I29+I33+I37+I41+I45+I49+I53+I57+I61+I65+I69+I73+I77+I81+I85+I89</f>
      </c>
      <c>
        <f>0+O9+O13+O17+O21+O25+O29+O33+O37+O41+O45+O49+O53+O57+O61+O65+O69+O73+O77+O81+O85+O89</f>
      </c>
    </row>
    <row r="9" spans="1:16" ht="12.75">
      <c r="A9" s="25" t="s">
        <v>46</v>
      </c>
      <c s="29" t="s">
        <v>28</v>
      </c>
      <c s="29" t="s">
        <v>1953</v>
      </c>
      <c s="25" t="s">
        <v>48</v>
      </c>
      <c s="30" t="s">
        <v>1954</v>
      </c>
      <c s="31" t="s">
        <v>101</v>
      </c>
      <c s="32">
        <v>1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25.5">
      <c r="A10" s="34" t="s">
        <v>52</v>
      </c>
      <c r="E10" s="35" t="s">
        <v>1955</v>
      </c>
    </row>
    <row r="11" spans="1:5" ht="12.75">
      <c r="A11" s="36" t="s">
        <v>54</v>
      </c>
      <c r="E11" s="37" t="s">
        <v>48</v>
      </c>
    </row>
    <row r="12" spans="1:5" ht="51">
      <c r="A12" t="s">
        <v>56</v>
      </c>
      <c r="E12" s="35" t="s">
        <v>1956</v>
      </c>
    </row>
    <row r="13" spans="1:16" ht="12.75">
      <c r="A13" s="25" t="s">
        <v>46</v>
      </c>
      <c s="29" t="s">
        <v>22</v>
      </c>
      <c s="29" t="s">
        <v>1957</v>
      </c>
      <c s="25" t="s">
        <v>48</v>
      </c>
      <c s="30" t="s">
        <v>1958</v>
      </c>
      <c s="31" t="s">
        <v>101</v>
      </c>
      <c s="32">
        <v>1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25.5">
      <c r="A14" s="34" t="s">
        <v>52</v>
      </c>
      <c r="E14" s="35" t="s">
        <v>1959</v>
      </c>
    </row>
    <row r="15" spans="1:5" ht="12.75">
      <c r="A15" s="36" t="s">
        <v>54</v>
      </c>
      <c r="E15" s="37" t="s">
        <v>48</v>
      </c>
    </row>
    <row r="16" spans="1:5" ht="12.75">
      <c r="A16" t="s">
        <v>56</v>
      </c>
      <c r="E16" s="35" t="s">
        <v>1960</v>
      </c>
    </row>
    <row r="17" spans="1:16" ht="12.75">
      <c r="A17" s="25" t="s">
        <v>46</v>
      </c>
      <c s="29" t="s">
        <v>21</v>
      </c>
      <c s="29" t="s">
        <v>1889</v>
      </c>
      <c s="25" t="s">
        <v>48</v>
      </c>
      <c s="30" t="s">
        <v>1890</v>
      </c>
      <c s="31" t="s">
        <v>101</v>
      </c>
      <c s="32">
        <v>1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1961</v>
      </c>
    </row>
    <row r="19" spans="1:5" ht="12.75">
      <c r="A19" s="36" t="s">
        <v>54</v>
      </c>
      <c r="E19" s="37" t="s">
        <v>48</v>
      </c>
    </row>
    <row r="20" spans="1:5" ht="12.75">
      <c r="A20" t="s">
        <v>56</v>
      </c>
      <c r="E20" s="35" t="s">
        <v>104</v>
      </c>
    </row>
    <row r="21" spans="1:16" ht="12.75">
      <c r="A21" s="25" t="s">
        <v>46</v>
      </c>
      <c s="29" t="s">
        <v>32</v>
      </c>
      <c s="29" t="s">
        <v>1962</v>
      </c>
      <c s="25" t="s">
        <v>48</v>
      </c>
      <c s="30" t="s">
        <v>1963</v>
      </c>
      <c s="31" t="s">
        <v>101</v>
      </c>
      <c s="32">
        <v>1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1964</v>
      </c>
    </row>
    <row r="23" spans="1:5" ht="12.75">
      <c r="A23" s="36" t="s">
        <v>54</v>
      </c>
      <c r="E23" s="37" t="s">
        <v>48</v>
      </c>
    </row>
    <row r="24" spans="1:5" ht="12.75">
      <c r="A24" t="s">
        <v>56</v>
      </c>
      <c r="E24" s="35" t="s">
        <v>1965</v>
      </c>
    </row>
    <row r="25" spans="1:16" ht="12.75">
      <c r="A25" s="25" t="s">
        <v>46</v>
      </c>
      <c s="29" t="s">
        <v>34</v>
      </c>
      <c s="29" t="s">
        <v>1966</v>
      </c>
      <c s="25" t="s">
        <v>87</v>
      </c>
      <c s="30" t="s">
        <v>1967</v>
      </c>
      <c s="31" t="s">
        <v>101</v>
      </c>
      <c s="32">
        <v>1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12.75">
      <c r="A27" s="36" t="s">
        <v>54</v>
      </c>
      <c r="E27" s="37" t="s">
        <v>48</v>
      </c>
    </row>
    <row r="28" spans="1:5" ht="51">
      <c r="A28" t="s">
        <v>56</v>
      </c>
      <c r="E28" s="35" t="s">
        <v>1362</v>
      </c>
    </row>
    <row r="29" spans="1:16" ht="12.75">
      <c r="A29" s="25" t="s">
        <v>46</v>
      </c>
      <c s="29" t="s">
        <v>36</v>
      </c>
      <c s="29" t="s">
        <v>1968</v>
      </c>
      <c s="25" t="s">
        <v>48</v>
      </c>
      <c s="30" t="s">
        <v>1969</v>
      </c>
      <c s="31" t="s">
        <v>60</v>
      </c>
      <c s="32">
        <v>1</v>
      </c>
      <c s="33">
        <v>0</v>
      </c>
      <c s="33">
        <f>ROUND(ROUND(H29,2)*ROUND(G29,3),2)</f>
      </c>
      <c s="31" t="s">
        <v>51</v>
      </c>
      <c r="O29">
        <f>(I29*21)/100</f>
      </c>
      <c t="s">
        <v>22</v>
      </c>
    </row>
    <row r="30" spans="1:5" ht="12.75">
      <c r="A30" s="34" t="s">
        <v>52</v>
      </c>
      <c r="E30" s="35" t="s">
        <v>1970</v>
      </c>
    </row>
    <row r="31" spans="1:5" ht="12.75">
      <c r="A31" s="36" t="s">
        <v>54</v>
      </c>
      <c r="E31" s="37" t="s">
        <v>48</v>
      </c>
    </row>
    <row r="32" spans="1:5" ht="76.5">
      <c r="A32" t="s">
        <v>56</v>
      </c>
      <c r="E32" s="35" t="s">
        <v>1971</v>
      </c>
    </row>
    <row r="33" spans="1:16" ht="12.75">
      <c r="A33" s="25" t="s">
        <v>46</v>
      </c>
      <c s="29" t="s">
        <v>77</v>
      </c>
      <c s="29" t="s">
        <v>1972</v>
      </c>
      <c s="25" t="s">
        <v>48</v>
      </c>
      <c s="30" t="s">
        <v>1973</v>
      </c>
      <c s="31" t="s">
        <v>60</v>
      </c>
      <c s="32">
        <v>1</v>
      </c>
      <c s="33">
        <v>0</v>
      </c>
      <c s="33">
        <f>ROUND(ROUND(H33,2)*ROUND(G33,3),2)</f>
      </c>
      <c s="31" t="s">
        <v>51</v>
      </c>
      <c r="O33">
        <f>(I33*21)/100</f>
      </c>
      <c t="s">
        <v>22</v>
      </c>
    </row>
    <row r="34" spans="1:5" ht="12.75">
      <c r="A34" s="34" t="s">
        <v>52</v>
      </c>
      <c r="E34" s="35" t="s">
        <v>1974</v>
      </c>
    </row>
    <row r="35" spans="1:5" ht="12.75">
      <c r="A35" s="36" t="s">
        <v>54</v>
      </c>
      <c r="E35" s="37" t="s">
        <v>48</v>
      </c>
    </row>
    <row r="36" spans="1:5" ht="51">
      <c r="A36" t="s">
        <v>56</v>
      </c>
      <c r="E36" s="35" t="s">
        <v>1362</v>
      </c>
    </row>
    <row r="37" spans="1:16" ht="12.75">
      <c r="A37" s="25" t="s">
        <v>46</v>
      </c>
      <c s="29" t="s">
        <v>118</v>
      </c>
      <c s="29" t="s">
        <v>1975</v>
      </c>
      <c s="25" t="s">
        <v>48</v>
      </c>
      <c s="30" t="s">
        <v>1976</v>
      </c>
      <c s="31" t="s">
        <v>101</v>
      </c>
      <c s="32">
        <v>1</v>
      </c>
      <c s="33">
        <v>0</v>
      </c>
      <c s="33">
        <f>ROUND(ROUND(H37,2)*ROUND(G37,3),2)</f>
      </c>
      <c s="31" t="s">
        <v>51</v>
      </c>
      <c r="O37">
        <f>(I37*21)/100</f>
      </c>
      <c t="s">
        <v>22</v>
      </c>
    </row>
    <row r="38" spans="1:5" ht="12.75">
      <c r="A38" s="34" t="s">
        <v>52</v>
      </c>
      <c r="E38" s="35" t="s">
        <v>1977</v>
      </c>
    </row>
    <row r="39" spans="1:5" ht="12.75">
      <c r="A39" s="36" t="s">
        <v>54</v>
      </c>
      <c r="E39" s="37" t="s">
        <v>48</v>
      </c>
    </row>
    <row r="40" spans="1:5" ht="12.75">
      <c r="A40" t="s">
        <v>56</v>
      </c>
      <c r="E40" s="35" t="s">
        <v>1965</v>
      </c>
    </row>
    <row r="41" spans="1:16" ht="12.75">
      <c r="A41" s="25" t="s">
        <v>46</v>
      </c>
      <c s="29" t="s">
        <v>39</v>
      </c>
      <c s="29" t="s">
        <v>1978</v>
      </c>
      <c s="25" t="s">
        <v>48</v>
      </c>
      <c s="30" t="s">
        <v>1979</v>
      </c>
      <c s="31" t="s">
        <v>101</v>
      </c>
      <c s="32">
        <v>1</v>
      </c>
      <c s="33">
        <v>0</v>
      </c>
      <c s="33">
        <f>ROUND(ROUND(H41,2)*ROUND(G41,3),2)</f>
      </c>
      <c s="31" t="s">
        <v>51</v>
      </c>
      <c r="O41">
        <f>(I41*21)/100</f>
      </c>
      <c t="s">
        <v>22</v>
      </c>
    </row>
    <row r="42" spans="1:5" ht="12.75">
      <c r="A42" s="34" t="s">
        <v>52</v>
      </c>
      <c r="E42" s="35" t="s">
        <v>1977</v>
      </c>
    </row>
    <row r="43" spans="1:5" ht="12.75">
      <c r="A43" s="36" t="s">
        <v>54</v>
      </c>
      <c r="E43" s="37" t="s">
        <v>48</v>
      </c>
    </row>
    <row r="44" spans="1:5" ht="12.75">
      <c r="A44" t="s">
        <v>56</v>
      </c>
      <c r="E44" s="35" t="s">
        <v>1965</v>
      </c>
    </row>
    <row r="45" spans="1:16" ht="12.75">
      <c r="A45" s="25" t="s">
        <v>46</v>
      </c>
      <c s="29" t="s">
        <v>41</v>
      </c>
      <c s="29" t="s">
        <v>1980</v>
      </c>
      <c s="25" t="s">
        <v>48</v>
      </c>
      <c s="30" t="s">
        <v>1981</v>
      </c>
      <c s="31" t="s">
        <v>101</v>
      </c>
      <c s="32">
        <v>1</v>
      </c>
      <c s="33">
        <v>0</v>
      </c>
      <c s="33">
        <f>ROUND(ROUND(H45,2)*ROUND(G45,3),2)</f>
      </c>
      <c s="31" t="s">
        <v>51</v>
      </c>
      <c r="O45">
        <f>(I45*21)/100</f>
      </c>
      <c t="s">
        <v>22</v>
      </c>
    </row>
    <row r="46" spans="1:5" ht="12.75">
      <c r="A46" s="34" t="s">
        <v>52</v>
      </c>
      <c r="E46" s="35" t="s">
        <v>48</v>
      </c>
    </row>
    <row r="47" spans="1:5" ht="12.75">
      <c r="A47" s="36" t="s">
        <v>54</v>
      </c>
      <c r="E47" s="37" t="s">
        <v>48</v>
      </c>
    </row>
    <row r="48" spans="1:5" ht="102">
      <c r="A48" t="s">
        <v>56</v>
      </c>
      <c r="E48" s="35" t="s">
        <v>1982</v>
      </c>
    </row>
    <row r="49" spans="1:16" ht="12.75">
      <c r="A49" s="25" t="s">
        <v>46</v>
      </c>
      <c s="29" t="s">
        <v>43</v>
      </c>
      <c s="29" t="s">
        <v>1983</v>
      </c>
      <c s="25" t="s">
        <v>48</v>
      </c>
      <c s="30" t="s">
        <v>1984</v>
      </c>
      <c s="31" t="s">
        <v>101</v>
      </c>
      <c s="32">
        <v>1</v>
      </c>
      <c s="33">
        <v>0</v>
      </c>
      <c s="33">
        <f>ROUND(ROUND(H49,2)*ROUND(G49,3),2)</f>
      </c>
      <c s="31" t="s">
        <v>51</v>
      </c>
      <c r="O49">
        <f>(I49*21)/100</f>
      </c>
      <c t="s">
        <v>22</v>
      </c>
    </row>
    <row r="50" spans="1:5" ht="25.5">
      <c r="A50" s="34" t="s">
        <v>52</v>
      </c>
      <c r="E50" s="35" t="s">
        <v>1985</v>
      </c>
    </row>
    <row r="51" spans="1:5" ht="12.75">
      <c r="A51" s="36" t="s">
        <v>54</v>
      </c>
      <c r="E51" s="37" t="s">
        <v>48</v>
      </c>
    </row>
    <row r="52" spans="1:5" ht="63.75">
      <c r="A52" t="s">
        <v>56</v>
      </c>
      <c r="E52" s="35" t="s">
        <v>1986</v>
      </c>
    </row>
    <row r="53" spans="1:16" ht="12.75">
      <c r="A53" s="25" t="s">
        <v>46</v>
      </c>
      <c s="29" t="s">
        <v>138</v>
      </c>
      <c s="29" t="s">
        <v>1987</v>
      </c>
      <c s="25" t="s">
        <v>48</v>
      </c>
      <c s="30" t="s">
        <v>1988</v>
      </c>
      <c s="31" t="s">
        <v>60</v>
      </c>
      <c s="32">
        <v>1</v>
      </c>
      <c s="33">
        <v>0</v>
      </c>
      <c s="33">
        <f>ROUND(ROUND(H53,2)*ROUND(G53,3),2)</f>
      </c>
      <c s="31" t="s">
        <v>51</v>
      </c>
      <c r="O53">
        <f>(I53*21)/100</f>
      </c>
      <c t="s">
        <v>22</v>
      </c>
    </row>
    <row r="54" spans="1:5" ht="12.75">
      <c r="A54" s="34" t="s">
        <v>52</v>
      </c>
      <c r="E54" s="35" t="s">
        <v>1974</v>
      </c>
    </row>
    <row r="55" spans="1:5" ht="12.75">
      <c r="A55" s="36" t="s">
        <v>54</v>
      </c>
      <c r="E55" s="37" t="s">
        <v>48</v>
      </c>
    </row>
    <row r="56" spans="1:5" ht="76.5">
      <c r="A56" t="s">
        <v>56</v>
      </c>
      <c r="E56" s="35" t="s">
        <v>1989</v>
      </c>
    </row>
    <row r="57" spans="1:16" ht="12.75">
      <c r="A57" s="25" t="s">
        <v>46</v>
      </c>
      <c s="29" t="s">
        <v>144</v>
      </c>
      <c s="29" t="s">
        <v>1990</v>
      </c>
      <c s="25" t="s">
        <v>87</v>
      </c>
      <c s="30" t="s">
        <v>1991</v>
      </c>
      <c s="31" t="s">
        <v>60</v>
      </c>
      <c s="32">
        <v>2</v>
      </c>
      <c s="33">
        <v>0</v>
      </c>
      <c s="33">
        <f>ROUND(ROUND(H57,2)*ROUND(G57,3),2)</f>
      </c>
      <c s="31" t="s">
        <v>51</v>
      </c>
      <c r="O57">
        <f>(I57*21)/100</f>
      </c>
      <c t="s">
        <v>22</v>
      </c>
    </row>
    <row r="58" spans="1:5" ht="12.75">
      <c r="A58" s="34" t="s">
        <v>52</v>
      </c>
      <c r="E58" s="35" t="s">
        <v>48</v>
      </c>
    </row>
    <row r="59" spans="1:5" ht="12.75">
      <c r="A59" s="36" t="s">
        <v>54</v>
      </c>
      <c r="E59" s="37" t="s">
        <v>48</v>
      </c>
    </row>
    <row r="60" spans="1:5" ht="51">
      <c r="A60" t="s">
        <v>56</v>
      </c>
      <c r="E60" s="35" t="s">
        <v>1992</v>
      </c>
    </row>
    <row r="61" spans="1:16" ht="12.75">
      <c r="A61" s="25" t="s">
        <v>46</v>
      </c>
      <c s="29" t="s">
        <v>149</v>
      </c>
      <c s="29" t="s">
        <v>1993</v>
      </c>
      <c s="25" t="s">
        <v>87</v>
      </c>
      <c s="30" t="s">
        <v>1994</v>
      </c>
      <c s="31" t="s">
        <v>101</v>
      </c>
      <c s="32">
        <v>1</v>
      </c>
      <c s="33">
        <v>0</v>
      </c>
      <c s="33">
        <f>ROUND(ROUND(H61,2)*ROUND(G61,3),2)</f>
      </c>
      <c s="31" t="s">
        <v>51</v>
      </c>
      <c r="O61">
        <f>(I61*21)/100</f>
      </c>
      <c t="s">
        <v>22</v>
      </c>
    </row>
    <row r="62" spans="1:5" ht="12.75">
      <c r="A62" s="34" t="s">
        <v>52</v>
      </c>
      <c r="E62" s="35" t="s">
        <v>48</v>
      </c>
    </row>
    <row r="63" spans="1:5" ht="12.75">
      <c r="A63" s="36" t="s">
        <v>54</v>
      </c>
      <c r="E63" s="37" t="s">
        <v>48</v>
      </c>
    </row>
    <row r="64" spans="1:5" ht="51">
      <c r="A64" t="s">
        <v>56</v>
      </c>
      <c r="E64" s="35" t="s">
        <v>1362</v>
      </c>
    </row>
    <row r="65" spans="1:16" ht="12.75">
      <c r="A65" s="25" t="s">
        <v>46</v>
      </c>
      <c s="29" t="s">
        <v>155</v>
      </c>
      <c s="29" t="s">
        <v>1995</v>
      </c>
      <c s="25" t="s">
        <v>48</v>
      </c>
      <c s="30" t="s">
        <v>1996</v>
      </c>
      <c s="31" t="s">
        <v>101</v>
      </c>
      <c s="32">
        <v>1</v>
      </c>
      <c s="33">
        <v>0</v>
      </c>
      <c s="33">
        <f>ROUND(ROUND(H65,2)*ROUND(G65,3),2)</f>
      </c>
      <c s="31" t="s">
        <v>51</v>
      </c>
      <c r="O65">
        <f>(I65*21)/100</f>
      </c>
      <c t="s">
        <v>22</v>
      </c>
    </row>
    <row r="66" spans="1:5" ht="38.25">
      <c r="A66" s="34" t="s">
        <v>52</v>
      </c>
      <c r="E66" s="35" t="s">
        <v>1997</v>
      </c>
    </row>
    <row r="67" spans="1:5" ht="12.75">
      <c r="A67" s="36" t="s">
        <v>54</v>
      </c>
      <c r="E67" s="37" t="s">
        <v>48</v>
      </c>
    </row>
    <row r="68" spans="1:5" ht="12.75">
      <c r="A68" t="s">
        <v>56</v>
      </c>
      <c r="E68" s="35" t="s">
        <v>1998</v>
      </c>
    </row>
    <row r="69" spans="1:16" ht="12.75">
      <c r="A69" s="25" t="s">
        <v>46</v>
      </c>
      <c s="29" t="s">
        <v>162</v>
      </c>
      <c s="29" t="s">
        <v>1999</v>
      </c>
      <c s="25" t="s">
        <v>48</v>
      </c>
      <c s="30" t="s">
        <v>2000</v>
      </c>
      <c s="31" t="s">
        <v>101</v>
      </c>
      <c s="32">
        <v>2</v>
      </c>
      <c s="33">
        <v>0</v>
      </c>
      <c s="33">
        <f>ROUND(ROUND(H69,2)*ROUND(G69,3),2)</f>
      </c>
      <c s="31" t="s">
        <v>51</v>
      </c>
      <c r="O69">
        <f>(I69*21)/100</f>
      </c>
      <c t="s">
        <v>22</v>
      </c>
    </row>
    <row r="70" spans="1:5" ht="25.5">
      <c r="A70" s="34" t="s">
        <v>52</v>
      </c>
      <c r="E70" s="35" t="s">
        <v>2001</v>
      </c>
    </row>
    <row r="71" spans="1:5" ht="12.75">
      <c r="A71" s="36" t="s">
        <v>54</v>
      </c>
      <c r="E71" s="37" t="s">
        <v>2002</v>
      </c>
    </row>
    <row r="72" spans="1:5" ht="89.25">
      <c r="A72" t="s">
        <v>56</v>
      </c>
      <c r="E72" s="35" t="s">
        <v>2003</v>
      </c>
    </row>
    <row r="73" spans="1:16" ht="12.75">
      <c r="A73" s="25" t="s">
        <v>46</v>
      </c>
      <c s="29" t="s">
        <v>166</v>
      </c>
      <c s="29" t="s">
        <v>2004</v>
      </c>
      <c s="25" t="s">
        <v>48</v>
      </c>
      <c s="30" t="s">
        <v>2000</v>
      </c>
      <c s="31" t="s">
        <v>60</v>
      </c>
      <c s="32">
        <v>2</v>
      </c>
      <c s="33">
        <v>0</v>
      </c>
      <c s="33">
        <f>ROUND(ROUND(H73,2)*ROUND(G73,3),2)</f>
      </c>
      <c s="31" t="s">
        <v>51</v>
      </c>
      <c r="O73">
        <f>(I73*21)/100</f>
      </c>
      <c t="s">
        <v>22</v>
      </c>
    </row>
    <row r="74" spans="1:5" ht="12.75">
      <c r="A74" s="34" t="s">
        <v>52</v>
      </c>
      <c r="E74" s="35" t="s">
        <v>2005</v>
      </c>
    </row>
    <row r="75" spans="1:5" ht="25.5">
      <c r="A75" s="36" t="s">
        <v>54</v>
      </c>
      <c r="E75" s="37" t="s">
        <v>2006</v>
      </c>
    </row>
    <row r="76" spans="1:5" ht="89.25">
      <c r="A76" t="s">
        <v>56</v>
      </c>
      <c r="E76" s="35" t="s">
        <v>2003</v>
      </c>
    </row>
    <row r="77" spans="1:16" ht="12.75">
      <c r="A77" s="25" t="s">
        <v>46</v>
      </c>
      <c s="29" t="s">
        <v>171</v>
      </c>
      <c s="29" t="s">
        <v>2007</v>
      </c>
      <c s="25" t="s">
        <v>48</v>
      </c>
      <c s="30" t="s">
        <v>2008</v>
      </c>
      <c s="31" t="s">
        <v>60</v>
      </c>
      <c s="32">
        <v>1</v>
      </c>
      <c s="33">
        <v>0</v>
      </c>
      <c s="33">
        <f>ROUND(ROUND(H77,2)*ROUND(G77,3),2)</f>
      </c>
      <c s="31" t="s">
        <v>51</v>
      </c>
      <c r="O77">
        <f>(I77*21)/100</f>
      </c>
      <c t="s">
        <v>22</v>
      </c>
    </row>
    <row r="78" spans="1:5" ht="12.75">
      <c r="A78" s="34" t="s">
        <v>52</v>
      </c>
      <c r="E78" s="35" t="s">
        <v>2005</v>
      </c>
    </row>
    <row r="79" spans="1:5" ht="12.75">
      <c r="A79" s="36" t="s">
        <v>54</v>
      </c>
      <c r="E79" s="37" t="s">
        <v>2009</v>
      </c>
    </row>
    <row r="80" spans="1:5" ht="114.75">
      <c r="A80" t="s">
        <v>56</v>
      </c>
      <c r="E80" s="35" t="s">
        <v>2010</v>
      </c>
    </row>
    <row r="81" spans="1:16" ht="12.75">
      <c r="A81" s="25" t="s">
        <v>46</v>
      </c>
      <c s="29" t="s">
        <v>174</v>
      </c>
      <c s="29" t="s">
        <v>2011</v>
      </c>
      <c s="25" t="s">
        <v>87</v>
      </c>
      <c s="30" t="s">
        <v>2012</v>
      </c>
      <c s="31" t="s">
        <v>101</v>
      </c>
      <c s="32">
        <v>1</v>
      </c>
      <c s="33">
        <v>0</v>
      </c>
      <c s="33">
        <f>ROUND(ROUND(H81,2)*ROUND(G81,3),2)</f>
      </c>
      <c s="31" t="s">
        <v>51</v>
      </c>
      <c r="O81">
        <f>(I81*21)/100</f>
      </c>
      <c t="s">
        <v>22</v>
      </c>
    </row>
    <row r="82" spans="1:5" ht="25.5">
      <c r="A82" s="34" t="s">
        <v>52</v>
      </c>
      <c r="E82" s="35" t="s">
        <v>2013</v>
      </c>
    </row>
    <row r="83" spans="1:5" ht="12.75">
      <c r="A83" s="36" t="s">
        <v>54</v>
      </c>
      <c r="E83" s="37" t="s">
        <v>48</v>
      </c>
    </row>
    <row r="84" spans="1:5" ht="12.75">
      <c r="A84" t="s">
        <v>56</v>
      </c>
      <c r="E84" s="35" t="s">
        <v>2014</v>
      </c>
    </row>
    <row r="85" spans="1:16" ht="12.75">
      <c r="A85" s="25" t="s">
        <v>46</v>
      </c>
      <c s="29" t="s">
        <v>177</v>
      </c>
      <c s="29" t="s">
        <v>2015</v>
      </c>
      <c s="25" t="s">
        <v>87</v>
      </c>
      <c s="30" t="s">
        <v>2016</v>
      </c>
      <c s="31" t="s">
        <v>107</v>
      </c>
      <c s="32">
        <v>40</v>
      </c>
      <c s="33">
        <v>0</v>
      </c>
      <c s="33">
        <f>ROUND(ROUND(H85,2)*ROUND(G85,3),2)</f>
      </c>
      <c s="31" t="s">
        <v>51</v>
      </c>
      <c r="O85">
        <f>(I85*21)/100</f>
      </c>
      <c t="s">
        <v>22</v>
      </c>
    </row>
    <row r="86" spans="1:5" ht="12.75">
      <c r="A86" s="34" t="s">
        <v>52</v>
      </c>
      <c r="E86" s="35" t="s">
        <v>48</v>
      </c>
    </row>
    <row r="87" spans="1:5" ht="12.75">
      <c r="A87" s="36" t="s">
        <v>54</v>
      </c>
      <c r="E87" s="37" t="s">
        <v>48</v>
      </c>
    </row>
    <row r="88" spans="1:5" ht="25.5">
      <c r="A88" t="s">
        <v>56</v>
      </c>
      <c r="E88" s="35" t="s">
        <v>2017</v>
      </c>
    </row>
    <row r="89" spans="1:16" ht="12.75">
      <c r="A89" s="25" t="s">
        <v>46</v>
      </c>
      <c s="29" t="s">
        <v>182</v>
      </c>
      <c s="29" t="s">
        <v>2018</v>
      </c>
      <c s="25" t="s">
        <v>87</v>
      </c>
      <c s="30" t="s">
        <v>2019</v>
      </c>
      <c s="31" t="s">
        <v>101</v>
      </c>
      <c s="32">
        <v>1</v>
      </c>
      <c s="33">
        <v>0</v>
      </c>
      <c s="33">
        <f>ROUND(ROUND(H89,2)*ROUND(G89,3),2)</f>
      </c>
      <c s="31" t="s">
        <v>51</v>
      </c>
      <c r="O89">
        <f>(I89*21)/100</f>
      </c>
      <c t="s">
        <v>22</v>
      </c>
    </row>
    <row r="90" spans="1:5" ht="25.5">
      <c r="A90" s="34" t="s">
        <v>52</v>
      </c>
      <c r="E90" s="35" t="s">
        <v>2020</v>
      </c>
    </row>
    <row r="91" spans="1:5" ht="12.75">
      <c r="A91" s="36" t="s">
        <v>54</v>
      </c>
      <c r="E91" s="37" t="s">
        <v>48</v>
      </c>
    </row>
    <row r="92" spans="1:5" ht="25.5">
      <c r="A92" t="s">
        <v>56</v>
      </c>
      <c r="E92" s="35" t="s">
        <v>2021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1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0+O8+O29+O122+O135+O148+O213+O238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461</v>
      </c>
      <c s="38">
        <f>0+I8+I29+I122+I135+I148+I213+I238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461</v>
      </c>
      <c s="6"/>
      <c s="18" t="s">
        <v>462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</f>
      </c>
      <c>
        <f>0+O9+O13+O17+O21+O25</f>
      </c>
    </row>
    <row r="9" spans="1:16" ht="12.75">
      <c r="A9" s="25" t="s">
        <v>46</v>
      </c>
      <c s="29" t="s">
        <v>28</v>
      </c>
      <c s="29" t="s">
        <v>86</v>
      </c>
      <c s="25" t="s">
        <v>48</v>
      </c>
      <c s="30" t="s">
        <v>202</v>
      </c>
      <c s="31" t="s">
        <v>89</v>
      </c>
      <c s="32">
        <v>30.142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63.75">
      <c r="A11" s="36" t="s">
        <v>54</v>
      </c>
      <c r="E11" s="37" t="s">
        <v>463</v>
      </c>
    </row>
    <row r="12" spans="1:5" ht="25.5">
      <c r="A12" t="s">
        <v>56</v>
      </c>
      <c r="E12" s="35" t="s">
        <v>204</v>
      </c>
    </row>
    <row r="13" spans="1:16" ht="25.5">
      <c r="A13" s="25" t="s">
        <v>46</v>
      </c>
      <c s="29" t="s">
        <v>22</v>
      </c>
      <c s="29" t="s">
        <v>86</v>
      </c>
      <c s="25" t="s">
        <v>87</v>
      </c>
      <c s="30" t="s">
        <v>88</v>
      </c>
      <c s="31" t="s">
        <v>89</v>
      </c>
      <c s="32">
        <v>82.56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38.25">
      <c r="A15" s="36" t="s">
        <v>54</v>
      </c>
      <c r="E15" s="37" t="s">
        <v>464</v>
      </c>
    </row>
    <row r="16" spans="1:5" ht="89.25">
      <c r="A16" t="s">
        <v>56</v>
      </c>
      <c r="E16" s="35" t="s">
        <v>91</v>
      </c>
    </row>
    <row r="17" spans="1:16" ht="25.5">
      <c r="A17" s="25" t="s">
        <v>46</v>
      </c>
      <c s="29" t="s">
        <v>21</v>
      </c>
      <c s="29" t="s">
        <v>92</v>
      </c>
      <c s="25" t="s">
        <v>87</v>
      </c>
      <c s="30" t="s">
        <v>88</v>
      </c>
      <c s="31" t="s">
        <v>89</v>
      </c>
      <c s="32">
        <v>14598.465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93</v>
      </c>
    </row>
    <row r="19" spans="1:5" ht="127.5">
      <c r="A19" s="36" t="s">
        <v>54</v>
      </c>
      <c r="E19" s="37" t="s">
        <v>465</v>
      </c>
    </row>
    <row r="20" spans="1:5" ht="89.25">
      <c r="A20" t="s">
        <v>56</v>
      </c>
      <c r="E20" s="35" t="s">
        <v>91</v>
      </c>
    </row>
    <row r="21" spans="1:16" ht="12.75">
      <c r="A21" s="25" t="s">
        <v>46</v>
      </c>
      <c s="29" t="s">
        <v>32</v>
      </c>
      <c s="29" t="s">
        <v>207</v>
      </c>
      <c s="25" t="s">
        <v>48</v>
      </c>
      <c s="30" t="s">
        <v>208</v>
      </c>
      <c s="31" t="s">
        <v>89</v>
      </c>
      <c s="32">
        <v>0.005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48</v>
      </c>
    </row>
    <row r="23" spans="1:5" ht="12.75">
      <c r="A23" s="36" t="s">
        <v>54</v>
      </c>
      <c r="E23" s="37" t="s">
        <v>466</v>
      </c>
    </row>
    <row r="24" spans="1:5" ht="140.25">
      <c r="A24" t="s">
        <v>56</v>
      </c>
      <c r="E24" s="35" t="s">
        <v>98</v>
      </c>
    </row>
    <row r="25" spans="1:16" ht="25.5">
      <c r="A25" s="25" t="s">
        <v>46</v>
      </c>
      <c s="29" t="s">
        <v>34</v>
      </c>
      <c s="29" t="s">
        <v>210</v>
      </c>
      <c s="25" t="s">
        <v>211</v>
      </c>
      <c s="30" t="s">
        <v>212</v>
      </c>
      <c s="31" t="s">
        <v>89</v>
      </c>
      <c s="32">
        <v>27.774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25.5">
      <c r="A27" s="36" t="s">
        <v>54</v>
      </c>
      <c r="E27" s="37" t="s">
        <v>467</v>
      </c>
    </row>
    <row r="28" spans="1:5" ht="140.25">
      <c r="A28" t="s">
        <v>56</v>
      </c>
      <c r="E28" s="35" t="s">
        <v>98</v>
      </c>
    </row>
    <row r="29" spans="1:18" ht="12.75" customHeight="1">
      <c r="A29" s="6" t="s">
        <v>44</v>
      </c>
      <c s="6"/>
      <c s="40" t="s">
        <v>28</v>
      </c>
      <c s="6"/>
      <c s="27" t="s">
        <v>45</v>
      </c>
      <c s="6"/>
      <c s="6"/>
      <c s="6"/>
      <c s="41">
        <f>0+Q29</f>
      </c>
      <c s="6"/>
      <c r="O29">
        <f>0+R29</f>
      </c>
      <c r="Q29">
        <f>0+I30+I34+I38+I42+I46+I50+I54+I58+I62+I66+I70+I74+I78+I82+I86+I90+I94+I98+I102+I106+I110+I114+I118</f>
      </c>
      <c>
        <f>0+O30+O34+O38+O42+O46+O50+O54+O58+O62+O66+O70+O74+O78+O82+O86+O90+O94+O98+O102+O106+O110+O114+O118</f>
      </c>
    </row>
    <row r="30" spans="1:16" ht="12.75">
      <c r="A30" s="25" t="s">
        <v>46</v>
      </c>
      <c s="29" t="s">
        <v>36</v>
      </c>
      <c s="29" t="s">
        <v>47</v>
      </c>
      <c s="25" t="s">
        <v>48</v>
      </c>
      <c s="30" t="s">
        <v>49</v>
      </c>
      <c s="31" t="s">
        <v>50</v>
      </c>
      <c s="32">
        <v>20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51">
      <c r="A31" s="34" t="s">
        <v>52</v>
      </c>
      <c r="E31" s="35" t="s">
        <v>53</v>
      </c>
    </row>
    <row r="32" spans="1:5" ht="38.25">
      <c r="A32" s="36" t="s">
        <v>54</v>
      </c>
      <c r="E32" s="37" t="s">
        <v>214</v>
      </c>
    </row>
    <row r="33" spans="1:5" ht="38.25">
      <c r="A33" t="s">
        <v>56</v>
      </c>
      <c r="E33" s="35" t="s">
        <v>57</v>
      </c>
    </row>
    <row r="34" spans="1:16" ht="12.75">
      <c r="A34" s="25" t="s">
        <v>46</v>
      </c>
      <c s="29" t="s">
        <v>77</v>
      </c>
      <c s="29" t="s">
        <v>70</v>
      </c>
      <c s="25" t="s">
        <v>48</v>
      </c>
      <c s="30" t="s">
        <v>71</v>
      </c>
      <c s="31" t="s">
        <v>60</v>
      </c>
      <c s="32">
        <v>2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63.75">
      <c r="A35" s="34" t="s">
        <v>52</v>
      </c>
      <c r="E35" s="35" t="s">
        <v>61</v>
      </c>
    </row>
    <row r="36" spans="1:5" ht="25.5">
      <c r="A36" s="36" t="s">
        <v>54</v>
      </c>
      <c r="E36" s="37" t="s">
        <v>468</v>
      </c>
    </row>
    <row r="37" spans="1:5" ht="127.5">
      <c r="A37" t="s">
        <v>56</v>
      </c>
      <c r="E37" s="35" t="s">
        <v>216</v>
      </c>
    </row>
    <row r="38" spans="1:16" ht="12.75">
      <c r="A38" s="25" t="s">
        <v>46</v>
      </c>
      <c s="29" t="s">
        <v>118</v>
      </c>
      <c s="29" t="s">
        <v>217</v>
      </c>
      <c s="25" t="s">
        <v>48</v>
      </c>
      <c s="30" t="s">
        <v>218</v>
      </c>
      <c s="31" t="s">
        <v>114</v>
      </c>
      <c s="32">
        <v>12.495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219</v>
      </c>
    </row>
    <row r="40" spans="1:5" ht="25.5">
      <c r="A40" s="36" t="s">
        <v>54</v>
      </c>
      <c r="E40" s="37" t="s">
        <v>469</v>
      </c>
    </row>
    <row r="41" spans="1:5" ht="63.75">
      <c r="A41" t="s">
        <v>56</v>
      </c>
      <c r="E41" s="35" t="s">
        <v>117</v>
      </c>
    </row>
    <row r="42" spans="1:16" ht="12.75">
      <c r="A42" s="25" t="s">
        <v>46</v>
      </c>
      <c s="29" t="s">
        <v>39</v>
      </c>
      <c s="29" t="s">
        <v>470</v>
      </c>
      <c s="25" t="s">
        <v>48</v>
      </c>
      <c s="30" t="s">
        <v>471</v>
      </c>
      <c s="31" t="s">
        <v>114</v>
      </c>
      <c s="32">
        <v>13.2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51">
      <c r="A43" s="34" t="s">
        <v>52</v>
      </c>
      <c r="E43" s="35" t="s">
        <v>159</v>
      </c>
    </row>
    <row r="44" spans="1:5" ht="25.5">
      <c r="A44" s="36" t="s">
        <v>54</v>
      </c>
      <c r="E44" s="37" t="s">
        <v>472</v>
      </c>
    </row>
    <row r="45" spans="1:5" ht="63.75">
      <c r="A45" t="s">
        <v>56</v>
      </c>
      <c r="E45" s="35" t="s">
        <v>117</v>
      </c>
    </row>
    <row r="46" spans="1:16" ht="12.75">
      <c r="A46" s="25" t="s">
        <v>46</v>
      </c>
      <c s="29" t="s">
        <v>41</v>
      </c>
      <c s="29" t="s">
        <v>473</v>
      </c>
      <c s="25" t="s">
        <v>48</v>
      </c>
      <c s="30" t="s">
        <v>474</v>
      </c>
      <c s="31" t="s">
        <v>114</v>
      </c>
      <c s="32">
        <v>1.6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25.5">
      <c r="A47" s="34" t="s">
        <v>52</v>
      </c>
      <c r="E47" s="35" t="s">
        <v>475</v>
      </c>
    </row>
    <row r="48" spans="1:5" ht="12.75">
      <c r="A48" s="36" t="s">
        <v>54</v>
      </c>
      <c r="E48" s="37" t="s">
        <v>476</v>
      </c>
    </row>
    <row r="49" spans="1:5" ht="63.75">
      <c r="A49" t="s">
        <v>56</v>
      </c>
      <c r="E49" s="35" t="s">
        <v>117</v>
      </c>
    </row>
    <row r="50" spans="1:16" ht="25.5">
      <c r="A50" s="25" t="s">
        <v>46</v>
      </c>
      <c s="29" t="s">
        <v>43</v>
      </c>
      <c s="29" t="s">
        <v>221</v>
      </c>
      <c s="25" t="s">
        <v>48</v>
      </c>
      <c s="30" t="s">
        <v>222</v>
      </c>
      <c s="31" t="s">
        <v>114</v>
      </c>
      <c s="32">
        <v>2684.509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12.75">
      <c r="A51" s="34" t="s">
        <v>52</v>
      </c>
      <c r="E51" s="35" t="s">
        <v>115</v>
      </c>
    </row>
    <row r="52" spans="1:5" ht="12.75">
      <c r="A52" s="36" t="s">
        <v>54</v>
      </c>
      <c r="E52" s="37" t="s">
        <v>477</v>
      </c>
    </row>
    <row r="53" spans="1:5" ht="63.75">
      <c r="A53" t="s">
        <v>56</v>
      </c>
      <c r="E53" s="35" t="s">
        <v>117</v>
      </c>
    </row>
    <row r="54" spans="1:16" ht="12.75">
      <c r="A54" s="25" t="s">
        <v>46</v>
      </c>
      <c s="29" t="s">
        <v>138</v>
      </c>
      <c s="29" t="s">
        <v>119</v>
      </c>
      <c s="25" t="s">
        <v>228</v>
      </c>
      <c s="30" t="s">
        <v>120</v>
      </c>
      <c s="31" t="s">
        <v>114</v>
      </c>
      <c s="32">
        <v>2109.047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38.25">
      <c r="A55" s="34" t="s">
        <v>52</v>
      </c>
      <c r="E55" s="35" t="s">
        <v>121</v>
      </c>
    </row>
    <row r="56" spans="1:5" ht="114.75">
      <c r="A56" s="36" t="s">
        <v>54</v>
      </c>
      <c r="E56" s="37" t="s">
        <v>478</v>
      </c>
    </row>
    <row r="57" spans="1:5" ht="63.75">
      <c r="A57" t="s">
        <v>56</v>
      </c>
      <c r="E57" s="35" t="s">
        <v>117</v>
      </c>
    </row>
    <row r="58" spans="1:16" ht="12.75">
      <c r="A58" s="25" t="s">
        <v>46</v>
      </c>
      <c s="29" t="s">
        <v>144</v>
      </c>
      <c s="29" t="s">
        <v>119</v>
      </c>
      <c s="25" t="s">
        <v>230</v>
      </c>
      <c s="30" t="s">
        <v>120</v>
      </c>
      <c s="31" t="s">
        <v>114</v>
      </c>
      <c s="32">
        <v>19.702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51">
      <c r="A59" s="34" t="s">
        <v>52</v>
      </c>
      <c r="E59" s="35" t="s">
        <v>231</v>
      </c>
    </row>
    <row r="60" spans="1:5" ht="25.5">
      <c r="A60" s="36" t="s">
        <v>54</v>
      </c>
      <c r="E60" s="37" t="s">
        <v>479</v>
      </c>
    </row>
    <row r="61" spans="1:5" ht="89.25">
      <c r="A61" t="s">
        <v>56</v>
      </c>
      <c r="E61" s="35" t="s">
        <v>233</v>
      </c>
    </row>
    <row r="62" spans="1:16" ht="12.75">
      <c r="A62" s="25" t="s">
        <v>46</v>
      </c>
      <c s="29" t="s">
        <v>149</v>
      </c>
      <c s="29" t="s">
        <v>234</v>
      </c>
      <c s="25" t="s">
        <v>48</v>
      </c>
      <c s="30" t="s">
        <v>235</v>
      </c>
      <c s="31" t="s">
        <v>114</v>
      </c>
      <c s="32">
        <v>207.671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12.75">
      <c r="A63" s="34" t="s">
        <v>52</v>
      </c>
      <c r="E63" s="35" t="s">
        <v>236</v>
      </c>
    </row>
    <row r="64" spans="1:5" ht="12.75">
      <c r="A64" s="36" t="s">
        <v>54</v>
      </c>
      <c r="E64" s="37" t="s">
        <v>480</v>
      </c>
    </row>
    <row r="65" spans="1:5" ht="38.25">
      <c r="A65" t="s">
        <v>56</v>
      </c>
      <c r="E65" s="35" t="s">
        <v>238</v>
      </c>
    </row>
    <row r="66" spans="1:16" ht="12.75">
      <c r="A66" s="25" t="s">
        <v>46</v>
      </c>
      <c s="29" t="s">
        <v>155</v>
      </c>
      <c s="29" t="s">
        <v>239</v>
      </c>
      <c s="25" t="s">
        <v>48</v>
      </c>
      <c s="30" t="s">
        <v>240</v>
      </c>
      <c s="31" t="s">
        <v>114</v>
      </c>
      <c s="32">
        <v>4093.12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51">
      <c r="A67" s="34" t="s">
        <v>52</v>
      </c>
      <c r="E67" s="35" t="s">
        <v>241</v>
      </c>
    </row>
    <row r="68" spans="1:5" ht="51">
      <c r="A68" s="36" t="s">
        <v>54</v>
      </c>
      <c r="E68" s="37" t="s">
        <v>481</v>
      </c>
    </row>
    <row r="69" spans="1:5" ht="369.75">
      <c r="A69" t="s">
        <v>56</v>
      </c>
      <c r="E69" s="35" t="s">
        <v>243</v>
      </c>
    </row>
    <row r="70" spans="1:16" ht="12.75">
      <c r="A70" s="25" t="s">
        <v>46</v>
      </c>
      <c s="29" t="s">
        <v>162</v>
      </c>
      <c s="29" t="s">
        <v>123</v>
      </c>
      <c s="25" t="s">
        <v>48</v>
      </c>
      <c s="30" t="s">
        <v>124</v>
      </c>
      <c s="31" t="s">
        <v>114</v>
      </c>
      <c s="32">
        <v>195.411</v>
      </c>
      <c s="33">
        <v>0</v>
      </c>
      <c s="33">
        <f>ROUND(ROUND(H70,2)*ROUND(G70,3),2)</f>
      </c>
      <c s="31" t="s">
        <v>51</v>
      </c>
      <c r="O70">
        <f>(I70*21)/100</f>
      </c>
      <c t="s">
        <v>22</v>
      </c>
    </row>
    <row r="71" spans="1:5" ht="25.5">
      <c r="A71" s="34" t="s">
        <v>52</v>
      </c>
      <c r="E71" s="35" t="s">
        <v>244</v>
      </c>
    </row>
    <row r="72" spans="1:5" ht="12.75">
      <c r="A72" s="36" t="s">
        <v>54</v>
      </c>
      <c r="E72" s="37" t="s">
        <v>482</v>
      </c>
    </row>
    <row r="73" spans="1:5" ht="306">
      <c r="A73" t="s">
        <v>56</v>
      </c>
      <c r="E73" s="35" t="s">
        <v>246</v>
      </c>
    </row>
    <row r="74" spans="1:16" ht="12.75">
      <c r="A74" s="25" t="s">
        <v>46</v>
      </c>
      <c s="29" t="s">
        <v>166</v>
      </c>
      <c s="29" t="s">
        <v>247</v>
      </c>
      <c s="25" t="s">
        <v>48</v>
      </c>
      <c s="30" t="s">
        <v>248</v>
      </c>
      <c s="31" t="s">
        <v>158</v>
      </c>
      <c s="32">
        <v>694.355</v>
      </c>
      <c s="33">
        <v>0</v>
      </c>
      <c s="33">
        <f>ROUND(ROUND(H74,2)*ROUND(G74,3),2)</f>
      </c>
      <c s="31" t="s">
        <v>51</v>
      </c>
      <c r="O74">
        <f>(I74*21)/100</f>
      </c>
      <c t="s">
        <v>22</v>
      </c>
    </row>
    <row r="75" spans="1:5" ht="12.75">
      <c r="A75" s="34" t="s">
        <v>52</v>
      </c>
      <c r="E75" s="35" t="s">
        <v>249</v>
      </c>
    </row>
    <row r="76" spans="1:5" ht="25.5">
      <c r="A76" s="36" t="s">
        <v>54</v>
      </c>
      <c r="E76" s="37" t="s">
        <v>483</v>
      </c>
    </row>
    <row r="77" spans="1:5" ht="63.75">
      <c r="A77" t="s">
        <v>56</v>
      </c>
      <c r="E77" s="35" t="s">
        <v>251</v>
      </c>
    </row>
    <row r="78" spans="1:16" ht="12.75">
      <c r="A78" s="25" t="s">
        <v>46</v>
      </c>
      <c s="29" t="s">
        <v>171</v>
      </c>
      <c s="29" t="s">
        <v>255</v>
      </c>
      <c s="25" t="s">
        <v>48</v>
      </c>
      <c s="30" t="s">
        <v>256</v>
      </c>
      <c s="31" t="s">
        <v>158</v>
      </c>
      <c s="32">
        <v>56</v>
      </c>
      <c s="33">
        <v>0</v>
      </c>
      <c s="33">
        <f>ROUND(ROUND(H78,2)*ROUND(G78,3),2)</f>
      </c>
      <c s="31" t="s">
        <v>51</v>
      </c>
      <c r="O78">
        <f>(I78*21)/100</f>
      </c>
      <c t="s">
        <v>22</v>
      </c>
    </row>
    <row r="79" spans="1:5" ht="12.75">
      <c r="A79" s="34" t="s">
        <v>52</v>
      </c>
      <c r="E79" s="35" t="s">
        <v>48</v>
      </c>
    </row>
    <row r="80" spans="1:5" ht="25.5">
      <c r="A80" s="36" t="s">
        <v>54</v>
      </c>
      <c r="E80" s="37" t="s">
        <v>484</v>
      </c>
    </row>
    <row r="81" spans="1:5" ht="25.5">
      <c r="A81" t="s">
        <v>56</v>
      </c>
      <c r="E81" s="35" t="s">
        <v>258</v>
      </c>
    </row>
    <row r="82" spans="1:16" ht="12.75">
      <c r="A82" s="25" t="s">
        <v>46</v>
      </c>
      <c s="29" t="s">
        <v>174</v>
      </c>
      <c s="29" t="s">
        <v>133</v>
      </c>
      <c s="25" t="s">
        <v>48</v>
      </c>
      <c s="30" t="s">
        <v>134</v>
      </c>
      <c s="31" t="s">
        <v>114</v>
      </c>
      <c s="32">
        <v>4740.315</v>
      </c>
      <c s="33">
        <v>0</v>
      </c>
      <c s="33">
        <f>ROUND(ROUND(H82,2)*ROUND(G82,3),2)</f>
      </c>
      <c s="31" t="s">
        <v>51</v>
      </c>
      <c r="O82">
        <f>(I82*21)/100</f>
      </c>
      <c t="s">
        <v>22</v>
      </c>
    </row>
    <row r="83" spans="1:5" ht="12.75">
      <c r="A83" s="34" t="s">
        <v>52</v>
      </c>
      <c r="E83" s="35" t="s">
        <v>48</v>
      </c>
    </row>
    <row r="84" spans="1:5" ht="76.5">
      <c r="A84" s="36" t="s">
        <v>54</v>
      </c>
      <c r="E84" s="37" t="s">
        <v>485</v>
      </c>
    </row>
    <row r="85" spans="1:5" ht="191.25">
      <c r="A85" t="s">
        <v>56</v>
      </c>
      <c r="E85" s="35" t="s">
        <v>136</v>
      </c>
    </row>
    <row r="86" spans="1:16" ht="12.75">
      <c r="A86" s="25" t="s">
        <v>46</v>
      </c>
      <c s="29" t="s">
        <v>177</v>
      </c>
      <c s="29" t="s">
        <v>265</v>
      </c>
      <c s="25" t="s">
        <v>48</v>
      </c>
      <c s="30" t="s">
        <v>266</v>
      </c>
      <c s="31" t="s">
        <v>114</v>
      </c>
      <c s="32">
        <v>334.5</v>
      </c>
      <c s="33">
        <v>0</v>
      </c>
      <c s="33">
        <f>ROUND(ROUND(H86,2)*ROUND(G86,3),2)</f>
      </c>
      <c s="31" t="s">
        <v>51</v>
      </c>
      <c r="O86">
        <f>(I86*21)/100</f>
      </c>
      <c t="s">
        <v>22</v>
      </c>
    </row>
    <row r="87" spans="1:5" ht="51">
      <c r="A87" s="34" t="s">
        <v>52</v>
      </c>
      <c r="E87" s="35" t="s">
        <v>267</v>
      </c>
    </row>
    <row r="88" spans="1:5" ht="12.75">
      <c r="A88" s="36" t="s">
        <v>54</v>
      </c>
      <c r="E88" s="37" t="s">
        <v>486</v>
      </c>
    </row>
    <row r="89" spans="1:5" ht="280.5">
      <c r="A89" t="s">
        <v>56</v>
      </c>
      <c r="E89" s="35" t="s">
        <v>269</v>
      </c>
    </row>
    <row r="90" spans="1:16" ht="12.75">
      <c r="A90" s="25" t="s">
        <v>46</v>
      </c>
      <c s="29" t="s">
        <v>182</v>
      </c>
      <c s="29" t="s">
        <v>270</v>
      </c>
      <c s="25" t="s">
        <v>48</v>
      </c>
      <c s="30" t="s">
        <v>271</v>
      </c>
      <c s="31" t="s">
        <v>114</v>
      </c>
      <c s="32">
        <v>282.261</v>
      </c>
      <c s="33">
        <v>0</v>
      </c>
      <c s="33">
        <f>ROUND(ROUND(H90,2)*ROUND(G90,3),2)</f>
      </c>
      <c s="31" t="s">
        <v>51</v>
      </c>
      <c r="O90">
        <f>(I90*21)/100</f>
      </c>
      <c t="s">
        <v>22</v>
      </c>
    </row>
    <row r="91" spans="1:5" ht="51">
      <c r="A91" s="34" t="s">
        <v>52</v>
      </c>
      <c r="E91" s="35" t="s">
        <v>272</v>
      </c>
    </row>
    <row r="92" spans="1:5" ht="12.75">
      <c r="A92" s="36" t="s">
        <v>54</v>
      </c>
      <c r="E92" s="37" t="s">
        <v>487</v>
      </c>
    </row>
    <row r="93" spans="1:5" ht="242.25">
      <c r="A93" t="s">
        <v>56</v>
      </c>
      <c r="E93" s="35" t="s">
        <v>274</v>
      </c>
    </row>
    <row r="94" spans="1:16" ht="12.75">
      <c r="A94" s="25" t="s">
        <v>46</v>
      </c>
      <c s="29" t="s">
        <v>187</v>
      </c>
      <c s="29" t="s">
        <v>275</v>
      </c>
      <c s="25" t="s">
        <v>48</v>
      </c>
      <c s="30" t="s">
        <v>276</v>
      </c>
      <c s="31" t="s">
        <v>114</v>
      </c>
      <c s="32">
        <v>4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51">
      <c r="A95" s="34" t="s">
        <v>52</v>
      </c>
      <c r="E95" s="35" t="s">
        <v>277</v>
      </c>
    </row>
    <row r="96" spans="1:5" ht="12.75">
      <c r="A96" s="36" t="s">
        <v>54</v>
      </c>
      <c r="E96" s="37" t="s">
        <v>488</v>
      </c>
    </row>
    <row r="97" spans="1:5" ht="229.5">
      <c r="A97" t="s">
        <v>56</v>
      </c>
      <c r="E97" s="35" t="s">
        <v>279</v>
      </c>
    </row>
    <row r="98" spans="1:16" ht="12.75">
      <c r="A98" s="25" t="s">
        <v>46</v>
      </c>
      <c s="29" t="s">
        <v>192</v>
      </c>
      <c s="29" t="s">
        <v>280</v>
      </c>
      <c s="25" t="s">
        <v>211</v>
      </c>
      <c s="30" t="s">
        <v>281</v>
      </c>
      <c s="31" t="s">
        <v>114</v>
      </c>
      <c s="32">
        <v>25</v>
      </c>
      <c s="33">
        <v>0</v>
      </c>
      <c s="33">
        <f>ROUND(ROUND(H98,2)*ROUND(G98,3),2)</f>
      </c>
      <c s="31" t="s">
        <v>51</v>
      </c>
      <c r="O98">
        <f>(I98*21)/100</f>
      </c>
      <c t="s">
        <v>22</v>
      </c>
    </row>
    <row r="99" spans="1:5" ht="12.75">
      <c r="A99" s="34" t="s">
        <v>52</v>
      </c>
      <c r="E99" s="35" t="s">
        <v>48</v>
      </c>
    </row>
    <row r="100" spans="1:5" ht="12.75">
      <c r="A100" s="36" t="s">
        <v>54</v>
      </c>
      <c r="E100" s="37" t="s">
        <v>489</v>
      </c>
    </row>
    <row r="101" spans="1:5" ht="331.5">
      <c r="A101" t="s">
        <v>56</v>
      </c>
      <c r="E101" s="35" t="s">
        <v>283</v>
      </c>
    </row>
    <row r="102" spans="1:16" ht="12.75">
      <c r="A102" s="25" t="s">
        <v>46</v>
      </c>
      <c s="29" t="s">
        <v>196</v>
      </c>
      <c s="29" t="s">
        <v>285</v>
      </c>
      <c s="25" t="s">
        <v>48</v>
      </c>
      <c s="30" t="s">
        <v>286</v>
      </c>
      <c s="31" t="s">
        <v>50</v>
      </c>
      <c s="32">
        <v>11040.631</v>
      </c>
      <c s="33">
        <v>0</v>
      </c>
      <c s="33">
        <f>ROUND(ROUND(H102,2)*ROUND(G102,3),2)</f>
      </c>
      <c s="31" t="s">
        <v>51</v>
      </c>
      <c r="O102">
        <f>(I102*21)/100</f>
      </c>
      <c t="s">
        <v>22</v>
      </c>
    </row>
    <row r="103" spans="1:5" ht="12.75">
      <c r="A103" s="34" t="s">
        <v>52</v>
      </c>
      <c r="E103" s="35" t="s">
        <v>48</v>
      </c>
    </row>
    <row r="104" spans="1:5" ht="12.75">
      <c r="A104" s="36" t="s">
        <v>54</v>
      </c>
      <c r="E104" s="37" t="s">
        <v>490</v>
      </c>
    </row>
    <row r="105" spans="1:5" ht="25.5">
      <c r="A105" t="s">
        <v>56</v>
      </c>
      <c r="E105" s="35" t="s">
        <v>288</v>
      </c>
    </row>
    <row r="106" spans="1:16" ht="12.75">
      <c r="A106" s="25" t="s">
        <v>46</v>
      </c>
      <c s="29" t="s">
        <v>284</v>
      </c>
      <c s="29" t="s">
        <v>290</v>
      </c>
      <c s="25" t="s">
        <v>48</v>
      </c>
      <c s="30" t="s">
        <v>291</v>
      </c>
      <c s="31" t="s">
        <v>50</v>
      </c>
      <c s="32">
        <v>1954.105</v>
      </c>
      <c s="33">
        <v>0</v>
      </c>
      <c s="33">
        <f>ROUND(ROUND(H106,2)*ROUND(G106,3),2)</f>
      </c>
      <c s="31" t="s">
        <v>51</v>
      </c>
      <c r="O106">
        <f>(I106*21)/100</f>
      </c>
      <c t="s">
        <v>22</v>
      </c>
    </row>
    <row r="107" spans="1:5" ht="12.75">
      <c r="A107" s="34" t="s">
        <v>52</v>
      </c>
      <c r="E107" s="35" t="s">
        <v>48</v>
      </c>
    </row>
    <row r="108" spans="1:5" ht="25.5">
      <c r="A108" s="36" t="s">
        <v>54</v>
      </c>
      <c r="E108" s="37" t="s">
        <v>491</v>
      </c>
    </row>
    <row r="109" spans="1:5" ht="12.75">
      <c r="A109" t="s">
        <v>56</v>
      </c>
      <c r="E109" s="35" t="s">
        <v>293</v>
      </c>
    </row>
    <row r="110" spans="1:16" ht="12.75">
      <c r="A110" s="25" t="s">
        <v>46</v>
      </c>
      <c s="29" t="s">
        <v>289</v>
      </c>
      <c s="29" t="s">
        <v>295</v>
      </c>
      <c s="25" t="s">
        <v>48</v>
      </c>
      <c s="30" t="s">
        <v>296</v>
      </c>
      <c s="31" t="s">
        <v>50</v>
      </c>
      <c s="32">
        <v>1954.105</v>
      </c>
      <c s="33">
        <v>0</v>
      </c>
      <c s="33">
        <f>ROUND(ROUND(H110,2)*ROUND(G110,3),2)</f>
      </c>
      <c s="31" t="s">
        <v>51</v>
      </c>
      <c r="O110">
        <f>(I110*21)/100</f>
      </c>
      <c t="s">
        <v>22</v>
      </c>
    </row>
    <row r="111" spans="1:5" ht="12.75">
      <c r="A111" s="34" t="s">
        <v>52</v>
      </c>
      <c r="E111" s="35" t="s">
        <v>297</v>
      </c>
    </row>
    <row r="112" spans="1:5" ht="38.25">
      <c r="A112" s="36" t="s">
        <v>54</v>
      </c>
      <c r="E112" s="37" t="s">
        <v>492</v>
      </c>
    </row>
    <row r="113" spans="1:5" ht="38.25">
      <c r="A113" t="s">
        <v>56</v>
      </c>
      <c r="E113" s="35" t="s">
        <v>299</v>
      </c>
    </row>
    <row r="114" spans="1:16" ht="12.75">
      <c r="A114" s="25" t="s">
        <v>46</v>
      </c>
      <c s="29" t="s">
        <v>294</v>
      </c>
      <c s="29" t="s">
        <v>301</v>
      </c>
      <c s="25" t="s">
        <v>211</v>
      </c>
      <c s="30" t="s">
        <v>302</v>
      </c>
      <c s="31" t="s">
        <v>50</v>
      </c>
      <c s="32">
        <v>1954.105</v>
      </c>
      <c s="33">
        <v>0</v>
      </c>
      <c s="33">
        <f>ROUND(ROUND(H114,2)*ROUND(G114,3),2)</f>
      </c>
      <c s="31" t="s">
        <v>51</v>
      </c>
      <c r="O114">
        <f>(I114*21)/100</f>
      </c>
      <c t="s">
        <v>22</v>
      </c>
    </row>
    <row r="115" spans="1:5" ht="12.75">
      <c r="A115" s="34" t="s">
        <v>52</v>
      </c>
      <c r="E115" s="35" t="s">
        <v>48</v>
      </c>
    </row>
    <row r="116" spans="1:5" ht="38.25">
      <c r="A116" s="36" t="s">
        <v>54</v>
      </c>
      <c r="E116" s="37" t="s">
        <v>493</v>
      </c>
    </row>
    <row r="117" spans="1:5" ht="63.75">
      <c r="A117" t="s">
        <v>56</v>
      </c>
      <c r="E117" s="35" t="s">
        <v>303</v>
      </c>
    </row>
    <row r="118" spans="1:16" ht="12.75">
      <c r="A118" s="25" t="s">
        <v>46</v>
      </c>
      <c s="29" t="s">
        <v>300</v>
      </c>
      <c s="29" t="s">
        <v>305</v>
      </c>
      <c s="25" t="s">
        <v>48</v>
      </c>
      <c s="30" t="s">
        <v>306</v>
      </c>
      <c s="31" t="s">
        <v>50</v>
      </c>
      <c s="32">
        <v>1954.105</v>
      </c>
      <c s="33">
        <v>0</v>
      </c>
      <c s="33">
        <f>ROUND(ROUND(H118,2)*ROUND(G118,3),2)</f>
      </c>
      <c s="31" t="s">
        <v>51</v>
      </c>
      <c r="O118">
        <f>(I118*21)/100</f>
      </c>
      <c t="s">
        <v>22</v>
      </c>
    </row>
    <row r="119" spans="1:5" ht="12.75">
      <c r="A119" s="34" t="s">
        <v>52</v>
      </c>
      <c r="E119" s="35" t="s">
        <v>48</v>
      </c>
    </row>
    <row r="120" spans="1:5" ht="12.75">
      <c r="A120" s="36" t="s">
        <v>54</v>
      </c>
      <c r="E120" s="37" t="s">
        <v>494</v>
      </c>
    </row>
    <row r="121" spans="1:5" ht="38.25">
      <c r="A121" t="s">
        <v>56</v>
      </c>
      <c r="E121" s="35" t="s">
        <v>308</v>
      </c>
    </row>
    <row r="122" spans="1:18" ht="12.75" customHeight="1">
      <c r="A122" s="6" t="s">
        <v>44</v>
      </c>
      <c s="6"/>
      <c s="40" t="s">
        <v>22</v>
      </c>
      <c s="6"/>
      <c s="27" t="s">
        <v>137</v>
      </c>
      <c s="6"/>
      <c s="6"/>
      <c s="6"/>
      <c s="41">
        <f>0+Q122</f>
      </c>
      <c s="6"/>
      <c r="O122">
        <f>0+R122</f>
      </c>
      <c r="Q122">
        <f>0+I123+I127+I131</f>
      </c>
      <c>
        <f>0+O123+O127+O131</f>
      </c>
    </row>
    <row r="123" spans="1:16" ht="12.75">
      <c r="A123" s="25" t="s">
        <v>46</v>
      </c>
      <c s="29" t="s">
        <v>304</v>
      </c>
      <c s="29" t="s">
        <v>495</v>
      </c>
      <c s="25" t="s">
        <v>48</v>
      </c>
      <c s="30" t="s">
        <v>496</v>
      </c>
      <c s="31" t="s">
        <v>158</v>
      </c>
      <c s="32">
        <v>1871.1</v>
      </c>
      <c s="33">
        <v>0</v>
      </c>
      <c s="33">
        <f>ROUND(ROUND(H123,2)*ROUND(G123,3),2)</f>
      </c>
      <c s="31" t="s">
        <v>51</v>
      </c>
      <c r="O123">
        <f>(I123*21)/100</f>
      </c>
      <c t="s">
        <v>22</v>
      </c>
    </row>
    <row r="124" spans="1:5" ht="25.5">
      <c r="A124" s="34" t="s">
        <v>52</v>
      </c>
      <c r="E124" s="35" t="s">
        <v>497</v>
      </c>
    </row>
    <row r="125" spans="1:5" ht="12.75">
      <c r="A125" s="36" t="s">
        <v>54</v>
      </c>
      <c r="E125" s="37" t="s">
        <v>498</v>
      </c>
    </row>
    <row r="126" spans="1:5" ht="165.75">
      <c r="A126" t="s">
        <v>56</v>
      </c>
      <c r="E126" s="35" t="s">
        <v>499</v>
      </c>
    </row>
    <row r="127" spans="1:16" ht="12.75">
      <c r="A127" s="25" t="s">
        <v>46</v>
      </c>
      <c s="29" t="s">
        <v>310</v>
      </c>
      <c s="29" t="s">
        <v>500</v>
      </c>
      <c s="25" t="s">
        <v>48</v>
      </c>
      <c s="30" t="s">
        <v>501</v>
      </c>
      <c s="31" t="s">
        <v>50</v>
      </c>
      <c s="32">
        <v>12367.403</v>
      </c>
      <c s="33">
        <v>0</v>
      </c>
      <c s="33">
        <f>ROUND(ROUND(H127,2)*ROUND(G127,3),2)</f>
      </c>
      <c s="31" t="s">
        <v>51</v>
      </c>
      <c r="O127">
        <f>(I127*21)/100</f>
      </c>
      <c t="s">
        <v>22</v>
      </c>
    </row>
    <row r="128" spans="1:5" ht="12.75">
      <c r="A128" s="34" t="s">
        <v>52</v>
      </c>
      <c r="E128" s="35" t="s">
        <v>48</v>
      </c>
    </row>
    <row r="129" spans="1:5" ht="12.75">
      <c r="A129" s="36" t="s">
        <v>54</v>
      </c>
      <c r="E129" s="37" t="s">
        <v>502</v>
      </c>
    </row>
    <row r="130" spans="1:5" ht="51">
      <c r="A130" t="s">
        <v>56</v>
      </c>
      <c r="E130" s="35" t="s">
        <v>503</v>
      </c>
    </row>
    <row r="131" spans="1:16" ht="12.75">
      <c r="A131" s="25" t="s">
        <v>46</v>
      </c>
      <c s="29" t="s">
        <v>316</v>
      </c>
      <c s="29" t="s">
        <v>504</v>
      </c>
      <c s="25" t="s">
        <v>48</v>
      </c>
      <c s="30" t="s">
        <v>505</v>
      </c>
      <c s="31" t="s">
        <v>114</v>
      </c>
      <c s="32">
        <v>3006.167</v>
      </c>
      <c s="33">
        <v>0</v>
      </c>
      <c s="33">
        <f>ROUND(ROUND(H131,2)*ROUND(G131,3),2)</f>
      </c>
      <c s="31" t="s">
        <v>51</v>
      </c>
      <c r="O131">
        <f>(I131*21)/100</f>
      </c>
      <c t="s">
        <v>22</v>
      </c>
    </row>
    <row r="132" spans="1:5" ht="38.25">
      <c r="A132" s="34" t="s">
        <v>52</v>
      </c>
      <c r="E132" s="35" t="s">
        <v>506</v>
      </c>
    </row>
    <row r="133" spans="1:5" ht="25.5">
      <c r="A133" s="36" t="s">
        <v>54</v>
      </c>
      <c r="E133" s="37" t="s">
        <v>507</v>
      </c>
    </row>
    <row r="134" spans="1:5" ht="38.25">
      <c r="A134" t="s">
        <v>56</v>
      </c>
      <c r="E134" s="35" t="s">
        <v>508</v>
      </c>
    </row>
    <row r="135" spans="1:18" ht="12.75" customHeight="1">
      <c r="A135" s="6" t="s">
        <v>44</v>
      </c>
      <c s="6"/>
      <c s="40" t="s">
        <v>32</v>
      </c>
      <c s="6"/>
      <c s="27" t="s">
        <v>309</v>
      </c>
      <c s="6"/>
      <c s="6"/>
      <c s="6"/>
      <c s="41">
        <f>0+Q135</f>
      </c>
      <c s="6"/>
      <c r="O135">
        <f>0+R135</f>
      </c>
      <c r="Q135">
        <f>0+I136+I140+I144</f>
      </c>
      <c>
        <f>0+O136+O140+O144</f>
      </c>
    </row>
    <row r="136" spans="1:16" ht="12.75">
      <c r="A136" s="25" t="s">
        <v>46</v>
      </c>
      <c s="29" t="s">
        <v>322</v>
      </c>
      <c s="29" t="s">
        <v>509</v>
      </c>
      <c s="25" t="s">
        <v>211</v>
      </c>
      <c s="30" t="s">
        <v>510</v>
      </c>
      <c s="31" t="s">
        <v>114</v>
      </c>
      <c s="32">
        <v>18.7</v>
      </c>
      <c s="33">
        <v>0</v>
      </c>
      <c s="33">
        <f>ROUND(ROUND(H136,2)*ROUND(G136,3),2)</f>
      </c>
      <c s="31" t="s">
        <v>51</v>
      </c>
      <c r="O136">
        <f>(I136*21)/100</f>
      </c>
      <c t="s">
        <v>22</v>
      </c>
    </row>
    <row r="137" spans="1:5" ht="12.75">
      <c r="A137" s="34" t="s">
        <v>52</v>
      </c>
      <c r="E137" s="35" t="s">
        <v>48</v>
      </c>
    </row>
    <row r="138" spans="1:5" ht="51">
      <c r="A138" s="36" t="s">
        <v>54</v>
      </c>
      <c r="E138" s="37" t="s">
        <v>511</v>
      </c>
    </row>
    <row r="139" spans="1:5" ht="395.25">
      <c r="A139" t="s">
        <v>56</v>
      </c>
      <c r="E139" s="35" t="s">
        <v>315</v>
      </c>
    </row>
    <row r="140" spans="1:16" ht="12.75">
      <c r="A140" s="25" t="s">
        <v>46</v>
      </c>
      <c s="29" t="s">
        <v>327</v>
      </c>
      <c s="29" t="s">
        <v>311</v>
      </c>
      <c s="25" t="s">
        <v>312</v>
      </c>
      <c s="30" t="s">
        <v>313</v>
      </c>
      <c s="31" t="s">
        <v>114</v>
      </c>
      <c s="32">
        <v>11.6</v>
      </c>
      <c s="33">
        <v>0</v>
      </c>
      <c s="33">
        <f>ROUND(ROUND(H140,2)*ROUND(G140,3),2)</f>
      </c>
      <c s="31" t="s">
        <v>51</v>
      </c>
      <c r="O140">
        <f>(I140*21)/100</f>
      </c>
      <c t="s">
        <v>22</v>
      </c>
    </row>
    <row r="141" spans="1:5" ht="12.75">
      <c r="A141" s="34" t="s">
        <v>52</v>
      </c>
      <c r="E141" s="35" t="s">
        <v>48</v>
      </c>
    </row>
    <row r="142" spans="1:5" ht="25.5">
      <c r="A142" s="36" t="s">
        <v>54</v>
      </c>
      <c r="E142" s="37" t="s">
        <v>512</v>
      </c>
    </row>
    <row r="143" spans="1:5" ht="395.25">
      <c r="A143" t="s">
        <v>56</v>
      </c>
      <c r="E143" s="35" t="s">
        <v>315</v>
      </c>
    </row>
    <row r="144" spans="1:16" ht="12.75">
      <c r="A144" s="25" t="s">
        <v>46</v>
      </c>
      <c s="29" t="s">
        <v>331</v>
      </c>
      <c s="29" t="s">
        <v>317</v>
      </c>
      <c s="25" t="s">
        <v>48</v>
      </c>
      <c s="30" t="s">
        <v>318</v>
      </c>
      <c s="31" t="s">
        <v>114</v>
      </c>
      <c s="32">
        <v>58</v>
      </c>
      <c s="33">
        <v>0</v>
      </c>
      <c s="33">
        <f>ROUND(ROUND(H144,2)*ROUND(G144,3),2)</f>
      </c>
      <c s="31" t="s">
        <v>51</v>
      </c>
      <c r="O144">
        <f>(I144*21)/100</f>
      </c>
      <c t="s">
        <v>22</v>
      </c>
    </row>
    <row r="145" spans="1:5" ht="12.75">
      <c r="A145" s="34" t="s">
        <v>52</v>
      </c>
      <c r="E145" s="35" t="s">
        <v>48</v>
      </c>
    </row>
    <row r="146" spans="1:5" ht="12.75">
      <c r="A146" s="36" t="s">
        <v>54</v>
      </c>
      <c r="E146" s="37" t="s">
        <v>513</v>
      </c>
    </row>
    <row r="147" spans="1:5" ht="102">
      <c r="A147" t="s">
        <v>56</v>
      </c>
      <c r="E147" s="35" t="s">
        <v>320</v>
      </c>
    </row>
    <row r="148" spans="1:18" ht="12.75" customHeight="1">
      <c r="A148" s="6" t="s">
        <v>44</v>
      </c>
      <c s="6"/>
      <c s="40" t="s">
        <v>34</v>
      </c>
      <c s="6"/>
      <c s="27" t="s">
        <v>321</v>
      </c>
      <c s="6"/>
      <c s="6"/>
      <c s="6"/>
      <c s="41">
        <f>0+Q148</f>
      </c>
      <c s="6"/>
      <c r="O148">
        <f>0+R148</f>
      </c>
      <c r="Q148">
        <f>0+I149+I153+I157+I161+I165+I169+I173+I177+I181+I185+I189+I193+I197+I201+I205+I209</f>
      </c>
      <c>
        <f>0+O149+O153+O157+O161+O165+O169+O173+O177+O181+O185+O189+O193+O197+O201+O205+O209</f>
      </c>
    </row>
    <row r="149" spans="1:16" ht="12.75">
      <c r="A149" s="25" t="s">
        <v>46</v>
      </c>
      <c s="29" t="s">
        <v>336</v>
      </c>
      <c s="29" t="s">
        <v>514</v>
      </c>
      <c s="25" t="s">
        <v>48</v>
      </c>
      <c s="30" t="s">
        <v>515</v>
      </c>
      <c s="31" t="s">
        <v>50</v>
      </c>
      <c s="32">
        <v>9481.318</v>
      </c>
      <c s="33">
        <v>0</v>
      </c>
      <c s="33">
        <f>ROUND(ROUND(H149,2)*ROUND(G149,3),2)</f>
      </c>
      <c s="31" t="s">
        <v>516</v>
      </c>
      <c r="O149">
        <f>(I149*21)/100</f>
      </c>
      <c t="s">
        <v>22</v>
      </c>
    </row>
    <row r="150" spans="1:5" ht="12.75">
      <c r="A150" s="34" t="s">
        <v>52</v>
      </c>
      <c r="E150" s="35" t="s">
        <v>517</v>
      </c>
    </row>
    <row r="151" spans="1:5" ht="12.75">
      <c r="A151" s="36" t="s">
        <v>54</v>
      </c>
      <c r="E151" s="37" t="s">
        <v>518</v>
      </c>
    </row>
    <row r="152" spans="1:5" ht="127.5">
      <c r="A152" t="s">
        <v>56</v>
      </c>
      <c r="E152" s="35" t="s">
        <v>519</v>
      </c>
    </row>
    <row r="153" spans="1:16" ht="12.75">
      <c r="A153" s="25" t="s">
        <v>46</v>
      </c>
      <c s="29" t="s">
        <v>340</v>
      </c>
      <c s="29" t="s">
        <v>323</v>
      </c>
      <c s="25" t="s">
        <v>48</v>
      </c>
      <c s="30" t="s">
        <v>324</v>
      </c>
      <c s="31" t="s">
        <v>50</v>
      </c>
      <c s="32">
        <v>141</v>
      </c>
      <c s="33">
        <v>0</v>
      </c>
      <c s="33">
        <f>ROUND(ROUND(H153,2)*ROUND(G153,3),2)</f>
      </c>
      <c s="31" t="s">
        <v>51</v>
      </c>
      <c r="O153">
        <f>(I153*21)/100</f>
      </c>
      <c t="s">
        <v>22</v>
      </c>
    </row>
    <row r="154" spans="1:5" ht="12.75">
      <c r="A154" s="34" t="s">
        <v>52</v>
      </c>
      <c r="E154" s="35" t="s">
        <v>48</v>
      </c>
    </row>
    <row r="155" spans="1:5" ht="25.5">
      <c r="A155" s="36" t="s">
        <v>54</v>
      </c>
      <c r="E155" s="37" t="s">
        <v>520</v>
      </c>
    </row>
    <row r="156" spans="1:5" ht="51">
      <c r="A156" t="s">
        <v>56</v>
      </c>
      <c r="E156" s="35" t="s">
        <v>326</v>
      </c>
    </row>
    <row r="157" spans="1:16" ht="12.75">
      <c r="A157" s="25" t="s">
        <v>46</v>
      </c>
      <c s="29" t="s">
        <v>346</v>
      </c>
      <c s="29" t="s">
        <v>328</v>
      </c>
      <c s="25" t="s">
        <v>48</v>
      </c>
      <c s="30" t="s">
        <v>329</v>
      </c>
      <c s="31" t="s">
        <v>50</v>
      </c>
      <c s="32">
        <v>265</v>
      </c>
      <c s="33">
        <v>0</v>
      </c>
      <c s="33">
        <f>ROUND(ROUND(H157,2)*ROUND(G157,3),2)</f>
      </c>
      <c s="31" t="s">
        <v>51</v>
      </c>
      <c r="O157">
        <f>(I157*21)/100</f>
      </c>
      <c t="s">
        <v>22</v>
      </c>
    </row>
    <row r="158" spans="1:5" ht="12.75">
      <c r="A158" s="34" t="s">
        <v>52</v>
      </c>
      <c r="E158" s="35" t="s">
        <v>48</v>
      </c>
    </row>
    <row r="159" spans="1:5" ht="12.75">
      <c r="A159" s="36" t="s">
        <v>54</v>
      </c>
      <c r="E159" s="37" t="s">
        <v>521</v>
      </c>
    </row>
    <row r="160" spans="1:5" ht="51">
      <c r="A160" t="s">
        <v>56</v>
      </c>
      <c r="E160" s="35" t="s">
        <v>326</v>
      </c>
    </row>
    <row r="161" spans="1:16" ht="12.75">
      <c r="A161" s="25" t="s">
        <v>46</v>
      </c>
      <c s="29" t="s">
        <v>351</v>
      </c>
      <c s="29" t="s">
        <v>522</v>
      </c>
      <c s="25" t="s">
        <v>48</v>
      </c>
      <c s="30" t="s">
        <v>523</v>
      </c>
      <c s="31" t="s">
        <v>50</v>
      </c>
      <c s="32">
        <v>10020.555</v>
      </c>
      <c s="33">
        <v>0</v>
      </c>
      <c s="33">
        <f>ROUND(ROUND(H161,2)*ROUND(G161,3),2)</f>
      </c>
      <c s="31" t="s">
        <v>51</v>
      </c>
      <c r="O161">
        <f>(I161*21)/100</f>
      </c>
      <c t="s">
        <v>22</v>
      </c>
    </row>
    <row r="162" spans="1:5" ht="12.75">
      <c r="A162" s="34" t="s">
        <v>52</v>
      </c>
      <c r="E162" s="35" t="s">
        <v>48</v>
      </c>
    </row>
    <row r="163" spans="1:5" ht="12.75">
      <c r="A163" s="36" t="s">
        <v>54</v>
      </c>
      <c r="E163" s="37" t="s">
        <v>524</v>
      </c>
    </row>
    <row r="164" spans="1:5" ht="51">
      <c r="A164" t="s">
        <v>56</v>
      </c>
      <c r="E164" s="35" t="s">
        <v>326</v>
      </c>
    </row>
    <row r="165" spans="1:16" ht="12.75">
      <c r="A165" s="25" t="s">
        <v>46</v>
      </c>
      <c s="29" t="s">
        <v>356</v>
      </c>
      <c s="29" t="s">
        <v>332</v>
      </c>
      <c s="25" t="s">
        <v>48</v>
      </c>
      <c s="30" t="s">
        <v>333</v>
      </c>
      <c s="31" t="s">
        <v>50</v>
      </c>
      <c s="32">
        <v>406</v>
      </c>
      <c s="33">
        <v>0</v>
      </c>
      <c s="33">
        <f>ROUND(ROUND(H165,2)*ROUND(G165,3),2)</f>
      </c>
      <c s="31" t="s">
        <v>51</v>
      </c>
      <c r="O165">
        <f>(I165*21)/100</f>
      </c>
      <c t="s">
        <v>22</v>
      </c>
    </row>
    <row r="166" spans="1:5" ht="12.75">
      <c r="A166" s="34" t="s">
        <v>52</v>
      </c>
      <c r="E166" s="35" t="s">
        <v>48</v>
      </c>
    </row>
    <row r="167" spans="1:5" ht="12.75">
      <c r="A167" s="36" t="s">
        <v>54</v>
      </c>
      <c r="E167" s="37" t="s">
        <v>525</v>
      </c>
    </row>
    <row r="168" spans="1:5" ht="102">
      <c r="A168" t="s">
        <v>56</v>
      </c>
      <c r="E168" s="35" t="s">
        <v>335</v>
      </c>
    </row>
    <row r="169" spans="1:16" ht="12.75">
      <c r="A169" s="25" t="s">
        <v>46</v>
      </c>
      <c s="29" t="s">
        <v>362</v>
      </c>
      <c s="29" t="s">
        <v>337</v>
      </c>
      <c s="25" t="s">
        <v>48</v>
      </c>
      <c s="30" t="s">
        <v>338</v>
      </c>
      <c s="31" t="s">
        <v>50</v>
      </c>
      <c s="32">
        <v>838.02</v>
      </c>
      <c s="33">
        <v>0</v>
      </c>
      <c s="33">
        <f>ROUND(ROUND(H169,2)*ROUND(G169,3),2)</f>
      </c>
      <c s="31" t="s">
        <v>51</v>
      </c>
      <c r="O169">
        <f>(I169*21)/100</f>
      </c>
      <c t="s">
        <v>22</v>
      </c>
    </row>
    <row r="170" spans="1:5" ht="12.75">
      <c r="A170" s="34" t="s">
        <v>52</v>
      </c>
      <c r="E170" s="35" t="s">
        <v>48</v>
      </c>
    </row>
    <row r="171" spans="1:5" ht="12.75">
      <c r="A171" s="36" t="s">
        <v>54</v>
      </c>
      <c r="E171" s="37" t="s">
        <v>526</v>
      </c>
    </row>
    <row r="172" spans="1:5" ht="102">
      <c r="A172" t="s">
        <v>56</v>
      </c>
      <c r="E172" s="35" t="s">
        <v>335</v>
      </c>
    </row>
    <row r="173" spans="1:16" ht="12.75">
      <c r="A173" s="25" t="s">
        <v>46</v>
      </c>
      <c s="29" t="s">
        <v>366</v>
      </c>
      <c s="29" t="s">
        <v>341</v>
      </c>
      <c s="25" t="s">
        <v>48</v>
      </c>
      <c s="30" t="s">
        <v>342</v>
      </c>
      <c s="31" t="s">
        <v>50</v>
      </c>
      <c s="32">
        <v>10749.365</v>
      </c>
      <c s="33">
        <v>0</v>
      </c>
      <c s="33">
        <f>ROUND(ROUND(H173,2)*ROUND(G173,3),2)</f>
      </c>
      <c s="31" t="s">
        <v>51</v>
      </c>
      <c r="O173">
        <f>(I173*21)/100</f>
      </c>
      <c t="s">
        <v>22</v>
      </c>
    </row>
    <row r="174" spans="1:5" ht="25.5">
      <c r="A174" s="34" t="s">
        <v>52</v>
      </c>
      <c r="E174" s="35" t="s">
        <v>343</v>
      </c>
    </row>
    <row r="175" spans="1:5" ht="12.75">
      <c r="A175" s="36" t="s">
        <v>54</v>
      </c>
      <c r="E175" s="37" t="s">
        <v>527</v>
      </c>
    </row>
    <row r="176" spans="1:5" ht="51">
      <c r="A176" t="s">
        <v>56</v>
      </c>
      <c r="E176" s="35" t="s">
        <v>345</v>
      </c>
    </row>
    <row r="177" spans="1:16" ht="12.75">
      <c r="A177" s="25" t="s">
        <v>46</v>
      </c>
      <c s="29" t="s">
        <v>370</v>
      </c>
      <c s="29" t="s">
        <v>347</v>
      </c>
      <c s="25" t="s">
        <v>48</v>
      </c>
      <c s="30" t="s">
        <v>348</v>
      </c>
      <c s="31" t="s">
        <v>50</v>
      </c>
      <c s="32">
        <v>25936.089</v>
      </c>
      <c s="33">
        <v>0</v>
      </c>
      <c s="33">
        <f>ROUND(ROUND(H177,2)*ROUND(G177,3),2)</f>
      </c>
      <c s="31" t="s">
        <v>51</v>
      </c>
      <c r="O177">
        <f>(I177*21)/100</f>
      </c>
      <c t="s">
        <v>22</v>
      </c>
    </row>
    <row r="178" spans="1:5" ht="25.5">
      <c r="A178" s="34" t="s">
        <v>52</v>
      </c>
      <c r="E178" s="35" t="s">
        <v>349</v>
      </c>
    </row>
    <row r="179" spans="1:5" ht="12.75">
      <c r="A179" s="36" t="s">
        <v>54</v>
      </c>
      <c r="E179" s="37" t="s">
        <v>528</v>
      </c>
    </row>
    <row r="180" spans="1:5" ht="51">
      <c r="A180" t="s">
        <v>56</v>
      </c>
      <c r="E180" s="35" t="s">
        <v>345</v>
      </c>
    </row>
    <row r="181" spans="1:16" ht="12.75">
      <c r="A181" s="25" t="s">
        <v>46</v>
      </c>
      <c s="29" t="s">
        <v>375</v>
      </c>
      <c s="29" t="s">
        <v>352</v>
      </c>
      <c s="25" t="s">
        <v>48</v>
      </c>
      <c s="30" t="s">
        <v>353</v>
      </c>
      <c s="31" t="s">
        <v>50</v>
      </c>
      <c s="32">
        <v>265</v>
      </c>
      <c s="33">
        <v>0</v>
      </c>
      <c s="33">
        <f>ROUND(ROUND(H181,2)*ROUND(G181,3),2)</f>
      </c>
      <c s="31" t="s">
        <v>51</v>
      </c>
      <c r="O181">
        <f>(I181*21)/100</f>
      </c>
      <c t="s">
        <v>22</v>
      </c>
    </row>
    <row r="182" spans="1:5" ht="12.75">
      <c r="A182" s="34" t="s">
        <v>52</v>
      </c>
      <c r="E182" s="35" t="s">
        <v>48</v>
      </c>
    </row>
    <row r="183" spans="1:5" ht="25.5">
      <c r="A183" s="36" t="s">
        <v>54</v>
      </c>
      <c r="E183" s="37" t="s">
        <v>529</v>
      </c>
    </row>
    <row r="184" spans="1:5" ht="51">
      <c r="A184" t="s">
        <v>56</v>
      </c>
      <c r="E184" s="35" t="s">
        <v>355</v>
      </c>
    </row>
    <row r="185" spans="1:16" ht="12.75">
      <c r="A185" s="25" t="s">
        <v>46</v>
      </c>
      <c s="29" t="s">
        <v>380</v>
      </c>
      <c s="29" t="s">
        <v>357</v>
      </c>
      <c s="25" t="s">
        <v>211</v>
      </c>
      <c s="30" t="s">
        <v>358</v>
      </c>
      <c s="31" t="s">
        <v>114</v>
      </c>
      <c s="32">
        <v>510.61</v>
      </c>
      <c s="33">
        <v>0</v>
      </c>
      <c s="33">
        <f>ROUND(ROUND(H185,2)*ROUND(G185,3),2)</f>
      </c>
      <c s="31" t="s">
        <v>51</v>
      </c>
      <c r="O185">
        <f>(I185*21)/100</f>
      </c>
      <c t="s">
        <v>22</v>
      </c>
    </row>
    <row r="186" spans="1:5" ht="38.25">
      <c r="A186" s="34" t="s">
        <v>52</v>
      </c>
      <c r="E186" s="35" t="s">
        <v>359</v>
      </c>
    </row>
    <row r="187" spans="1:5" ht="25.5">
      <c r="A187" s="36" t="s">
        <v>54</v>
      </c>
      <c r="E187" s="37" t="s">
        <v>530</v>
      </c>
    </row>
    <row r="188" spans="1:5" ht="165.75">
      <c r="A188" t="s">
        <v>56</v>
      </c>
      <c r="E188" s="35" t="s">
        <v>361</v>
      </c>
    </row>
    <row r="189" spans="1:16" ht="12.75">
      <c r="A189" s="25" t="s">
        <v>46</v>
      </c>
      <c s="29" t="s">
        <v>386</v>
      </c>
      <c s="29" t="s">
        <v>363</v>
      </c>
      <c s="25" t="s">
        <v>211</v>
      </c>
      <c s="30" t="s">
        <v>364</v>
      </c>
      <c s="31" t="s">
        <v>114</v>
      </c>
      <c s="32">
        <v>642.124</v>
      </c>
      <c s="33">
        <v>0</v>
      </c>
      <c s="33">
        <f>ROUND(ROUND(H189,2)*ROUND(G189,3),2)</f>
      </c>
      <c s="31" t="s">
        <v>51</v>
      </c>
      <c r="O189">
        <f>(I189*21)/100</f>
      </c>
      <c t="s">
        <v>22</v>
      </c>
    </row>
    <row r="190" spans="1:5" ht="38.25">
      <c r="A190" s="34" t="s">
        <v>52</v>
      </c>
      <c r="E190" s="35" t="s">
        <v>359</v>
      </c>
    </row>
    <row r="191" spans="1:5" ht="25.5">
      <c r="A191" s="36" t="s">
        <v>54</v>
      </c>
      <c r="E191" s="37" t="s">
        <v>531</v>
      </c>
    </row>
    <row r="192" spans="1:5" ht="165.75">
      <c r="A192" t="s">
        <v>56</v>
      </c>
      <c r="E192" s="35" t="s">
        <v>361</v>
      </c>
    </row>
    <row r="193" spans="1:16" ht="12.75">
      <c r="A193" s="25" t="s">
        <v>46</v>
      </c>
      <c s="29" t="s">
        <v>390</v>
      </c>
      <c s="29" t="s">
        <v>367</v>
      </c>
      <c s="25" t="s">
        <v>211</v>
      </c>
      <c s="30" t="s">
        <v>368</v>
      </c>
      <c s="31" t="s">
        <v>114</v>
      </c>
      <c s="32">
        <v>671.749</v>
      </c>
      <c s="33">
        <v>0</v>
      </c>
      <c s="33">
        <f>ROUND(ROUND(H193,2)*ROUND(G193,3),2)</f>
      </c>
      <c s="31" t="s">
        <v>51</v>
      </c>
      <c r="O193">
        <f>(I193*21)/100</f>
      </c>
      <c t="s">
        <v>22</v>
      </c>
    </row>
    <row r="194" spans="1:5" ht="38.25">
      <c r="A194" s="34" t="s">
        <v>52</v>
      </c>
      <c r="E194" s="35" t="s">
        <v>359</v>
      </c>
    </row>
    <row r="195" spans="1:5" ht="63.75">
      <c r="A195" s="36" t="s">
        <v>54</v>
      </c>
      <c r="E195" s="37" t="s">
        <v>532</v>
      </c>
    </row>
    <row r="196" spans="1:5" ht="165.75">
      <c r="A196" t="s">
        <v>56</v>
      </c>
      <c r="E196" s="35" t="s">
        <v>361</v>
      </c>
    </row>
    <row r="197" spans="1:16" ht="12.75">
      <c r="A197" s="25" t="s">
        <v>46</v>
      </c>
      <c s="29" t="s">
        <v>394</v>
      </c>
      <c s="29" t="s">
        <v>371</v>
      </c>
      <c s="25" t="s">
        <v>48</v>
      </c>
      <c s="30" t="s">
        <v>372</v>
      </c>
      <c s="31" t="s">
        <v>50</v>
      </c>
      <c s="32">
        <v>265</v>
      </c>
      <c s="33">
        <v>0</v>
      </c>
      <c s="33">
        <f>ROUND(ROUND(H197,2)*ROUND(G197,3),2)</f>
      </c>
      <c s="31" t="s">
        <v>51</v>
      </c>
      <c r="O197">
        <f>(I197*21)/100</f>
      </c>
      <c t="s">
        <v>22</v>
      </c>
    </row>
    <row r="198" spans="1:5" ht="12.75">
      <c r="A198" s="34" t="s">
        <v>52</v>
      </c>
      <c r="E198" s="35" t="s">
        <v>48</v>
      </c>
    </row>
    <row r="199" spans="1:5" ht="25.5">
      <c r="A199" s="36" t="s">
        <v>54</v>
      </c>
      <c r="E199" s="37" t="s">
        <v>529</v>
      </c>
    </row>
    <row r="200" spans="1:5" ht="25.5">
      <c r="A200" t="s">
        <v>56</v>
      </c>
      <c r="E200" s="35" t="s">
        <v>374</v>
      </c>
    </row>
    <row r="201" spans="1:16" ht="12.75">
      <c r="A201" s="25" t="s">
        <v>46</v>
      </c>
      <c s="29" t="s">
        <v>399</v>
      </c>
      <c s="29" t="s">
        <v>533</v>
      </c>
      <c s="25" t="s">
        <v>48</v>
      </c>
      <c s="30" t="s">
        <v>534</v>
      </c>
      <c s="31" t="s">
        <v>158</v>
      </c>
      <c s="32">
        <v>80</v>
      </c>
      <c s="33">
        <v>0</v>
      </c>
      <c s="33">
        <f>ROUND(ROUND(H201,2)*ROUND(G201,3),2)</f>
      </c>
      <c s="31" t="s">
        <v>51</v>
      </c>
      <c r="O201">
        <f>(I201*21)/100</f>
      </c>
      <c t="s">
        <v>22</v>
      </c>
    </row>
    <row r="202" spans="1:5" ht="51">
      <c r="A202" s="34" t="s">
        <v>52</v>
      </c>
      <c r="E202" s="35" t="s">
        <v>535</v>
      </c>
    </row>
    <row r="203" spans="1:5" ht="12.75">
      <c r="A203" s="36" t="s">
        <v>54</v>
      </c>
      <c r="E203" s="37" t="s">
        <v>536</v>
      </c>
    </row>
    <row r="204" spans="1:5" ht="51">
      <c r="A204" t="s">
        <v>56</v>
      </c>
      <c r="E204" s="35" t="s">
        <v>537</v>
      </c>
    </row>
    <row r="205" spans="1:16" ht="12.75">
      <c r="A205" s="25" t="s">
        <v>46</v>
      </c>
      <c s="29" t="s">
        <v>404</v>
      </c>
      <c s="29" t="s">
        <v>538</v>
      </c>
      <c s="25" t="s">
        <v>48</v>
      </c>
      <c s="30" t="s">
        <v>539</v>
      </c>
      <c s="31" t="s">
        <v>50</v>
      </c>
      <c s="32">
        <v>20</v>
      </c>
      <c s="33">
        <v>0</v>
      </c>
      <c s="33">
        <f>ROUND(ROUND(H205,2)*ROUND(G205,3),2)</f>
      </c>
      <c s="31" t="s">
        <v>51</v>
      </c>
      <c r="O205">
        <f>(I205*21)/100</f>
      </c>
      <c t="s">
        <v>22</v>
      </c>
    </row>
    <row r="206" spans="1:5" ht="25.5">
      <c r="A206" s="34" t="s">
        <v>52</v>
      </c>
      <c r="E206" s="35" t="s">
        <v>540</v>
      </c>
    </row>
    <row r="207" spans="1:5" ht="12.75">
      <c r="A207" s="36" t="s">
        <v>54</v>
      </c>
      <c r="E207" s="37" t="s">
        <v>541</v>
      </c>
    </row>
    <row r="208" spans="1:5" ht="153">
      <c r="A208" t="s">
        <v>56</v>
      </c>
      <c r="E208" s="35" t="s">
        <v>542</v>
      </c>
    </row>
    <row r="209" spans="1:16" ht="12.75">
      <c r="A209" s="25" t="s">
        <v>46</v>
      </c>
      <c s="29" t="s">
        <v>408</v>
      </c>
      <c s="29" t="s">
        <v>376</v>
      </c>
      <c s="25" t="s">
        <v>48</v>
      </c>
      <c s="30" t="s">
        <v>377</v>
      </c>
      <c s="31" t="s">
        <v>158</v>
      </c>
      <c s="32">
        <v>2821.5</v>
      </c>
      <c s="33">
        <v>0</v>
      </c>
      <c s="33">
        <f>ROUND(ROUND(H209,2)*ROUND(G209,3),2)</f>
      </c>
      <c s="31" t="s">
        <v>51</v>
      </c>
      <c r="O209">
        <f>(I209*21)/100</f>
      </c>
      <c t="s">
        <v>22</v>
      </c>
    </row>
    <row r="210" spans="1:5" ht="12.75">
      <c r="A210" s="34" t="s">
        <v>52</v>
      </c>
      <c r="E210" s="35" t="s">
        <v>48</v>
      </c>
    </row>
    <row r="211" spans="1:5" ht="25.5">
      <c r="A211" s="36" t="s">
        <v>54</v>
      </c>
      <c r="E211" s="37" t="s">
        <v>543</v>
      </c>
    </row>
    <row r="212" spans="1:5" ht="38.25">
      <c r="A212" t="s">
        <v>56</v>
      </c>
      <c r="E212" s="35" t="s">
        <v>379</v>
      </c>
    </row>
    <row r="213" spans="1:18" ht="12.75" customHeight="1">
      <c r="A213" s="6" t="s">
        <v>44</v>
      </c>
      <c s="6"/>
      <c s="40" t="s">
        <v>118</v>
      </c>
      <c s="6"/>
      <c s="27" t="s">
        <v>544</v>
      </c>
      <c s="6"/>
      <c s="6"/>
      <c s="6"/>
      <c s="41">
        <f>0+Q213</f>
      </c>
      <c s="6"/>
      <c r="O213">
        <f>0+R213</f>
      </c>
      <c r="Q213">
        <f>0+I214+I218+I222+I226+I230+I234</f>
      </c>
      <c>
        <f>0+O214+O218+O222+O226+O230+O234</f>
      </c>
    </row>
    <row r="214" spans="1:16" ht="12.75">
      <c r="A214" s="25" t="s">
        <v>46</v>
      </c>
      <c s="29" t="s">
        <v>414</v>
      </c>
      <c s="29" t="s">
        <v>545</v>
      </c>
      <c s="25" t="s">
        <v>48</v>
      </c>
      <c s="30" t="s">
        <v>546</v>
      </c>
      <c s="31" t="s">
        <v>158</v>
      </c>
      <c s="32">
        <v>20</v>
      </c>
      <c s="33">
        <v>0</v>
      </c>
      <c s="33">
        <f>ROUND(ROUND(H214,2)*ROUND(G214,3),2)</f>
      </c>
      <c s="31" t="s">
        <v>51</v>
      </c>
      <c r="O214">
        <f>(I214*21)/100</f>
      </c>
      <c t="s">
        <v>22</v>
      </c>
    </row>
    <row r="215" spans="1:5" ht="25.5">
      <c r="A215" s="34" t="s">
        <v>52</v>
      </c>
      <c r="E215" s="35" t="s">
        <v>547</v>
      </c>
    </row>
    <row r="216" spans="1:5" ht="12.75">
      <c r="A216" s="36" t="s">
        <v>54</v>
      </c>
      <c r="E216" s="37" t="s">
        <v>548</v>
      </c>
    </row>
    <row r="217" spans="1:5" ht="255">
      <c r="A217" t="s">
        <v>56</v>
      </c>
      <c r="E217" s="35" t="s">
        <v>549</v>
      </c>
    </row>
    <row r="218" spans="1:16" ht="12.75">
      <c r="A218" s="25" t="s">
        <v>46</v>
      </c>
      <c s="29" t="s">
        <v>418</v>
      </c>
      <c s="29" t="s">
        <v>550</v>
      </c>
      <c s="25" t="s">
        <v>48</v>
      </c>
      <c s="30" t="s">
        <v>551</v>
      </c>
      <c s="31" t="s">
        <v>60</v>
      </c>
      <c s="32">
        <v>1</v>
      </c>
      <c s="33">
        <v>0</v>
      </c>
      <c s="33">
        <f>ROUND(ROUND(H218,2)*ROUND(G218,3),2)</f>
      </c>
      <c s="31" t="s">
        <v>51</v>
      </c>
      <c r="O218">
        <f>(I218*21)/100</f>
      </c>
      <c t="s">
        <v>22</v>
      </c>
    </row>
    <row r="219" spans="1:5" ht="25.5">
      <c r="A219" s="34" t="s">
        <v>52</v>
      </c>
      <c r="E219" s="35" t="s">
        <v>552</v>
      </c>
    </row>
    <row r="220" spans="1:5" ht="12.75">
      <c r="A220" s="36" t="s">
        <v>54</v>
      </c>
      <c r="E220" s="37" t="s">
        <v>103</v>
      </c>
    </row>
    <row r="221" spans="1:5" ht="76.5">
      <c r="A221" t="s">
        <v>56</v>
      </c>
      <c r="E221" s="35" t="s">
        <v>553</v>
      </c>
    </row>
    <row r="222" spans="1:16" ht="12.75">
      <c r="A222" s="25" t="s">
        <v>46</v>
      </c>
      <c s="29" t="s">
        <v>422</v>
      </c>
      <c s="29" t="s">
        <v>554</v>
      </c>
      <c s="25" t="s">
        <v>48</v>
      </c>
      <c s="30" t="s">
        <v>555</v>
      </c>
      <c s="31" t="s">
        <v>60</v>
      </c>
      <c s="32">
        <v>38</v>
      </c>
      <c s="33">
        <v>0</v>
      </c>
      <c s="33">
        <f>ROUND(ROUND(H222,2)*ROUND(G222,3),2)</f>
      </c>
      <c s="31" t="s">
        <v>51</v>
      </c>
      <c r="O222">
        <f>(I222*21)/100</f>
      </c>
      <c t="s">
        <v>22</v>
      </c>
    </row>
    <row r="223" spans="1:5" ht="12.75">
      <c r="A223" s="34" t="s">
        <v>52</v>
      </c>
      <c r="E223" s="35" t="s">
        <v>48</v>
      </c>
    </row>
    <row r="224" spans="1:5" ht="38.25">
      <c r="A224" s="36" t="s">
        <v>54</v>
      </c>
      <c r="E224" s="37" t="s">
        <v>556</v>
      </c>
    </row>
    <row r="225" spans="1:5" ht="25.5">
      <c r="A225" t="s">
        <v>56</v>
      </c>
      <c r="E225" s="35" t="s">
        <v>557</v>
      </c>
    </row>
    <row r="226" spans="1:16" ht="12.75">
      <c r="A226" s="25" t="s">
        <v>46</v>
      </c>
      <c s="29" t="s">
        <v>428</v>
      </c>
      <c s="29" t="s">
        <v>558</v>
      </c>
      <c s="25" t="s">
        <v>48</v>
      </c>
      <c s="30" t="s">
        <v>559</v>
      </c>
      <c s="31" t="s">
        <v>60</v>
      </c>
      <c s="32">
        <v>29</v>
      </c>
      <c s="33">
        <v>0</v>
      </c>
      <c s="33">
        <f>ROUND(ROUND(H226,2)*ROUND(G226,3),2)</f>
      </c>
      <c s="31" t="s">
        <v>51</v>
      </c>
      <c r="O226">
        <f>(I226*21)/100</f>
      </c>
      <c t="s">
        <v>22</v>
      </c>
    </row>
    <row r="227" spans="1:5" ht="12.75">
      <c r="A227" s="34" t="s">
        <v>52</v>
      </c>
      <c r="E227" s="35" t="s">
        <v>48</v>
      </c>
    </row>
    <row r="228" spans="1:5" ht="51">
      <c r="A228" s="36" t="s">
        <v>54</v>
      </c>
      <c r="E228" s="37" t="s">
        <v>560</v>
      </c>
    </row>
    <row r="229" spans="1:5" ht="25.5">
      <c r="A229" t="s">
        <v>56</v>
      </c>
      <c r="E229" s="35" t="s">
        <v>557</v>
      </c>
    </row>
    <row r="230" spans="1:16" ht="12.75">
      <c r="A230" s="25" t="s">
        <v>46</v>
      </c>
      <c s="29" t="s">
        <v>431</v>
      </c>
      <c s="29" t="s">
        <v>561</v>
      </c>
      <c s="25" t="s">
        <v>48</v>
      </c>
      <c s="30" t="s">
        <v>562</v>
      </c>
      <c s="31" t="s">
        <v>60</v>
      </c>
      <c s="32">
        <v>8</v>
      </c>
      <c s="33">
        <v>0</v>
      </c>
      <c s="33">
        <f>ROUND(ROUND(H230,2)*ROUND(G230,3),2)</f>
      </c>
      <c s="31" t="s">
        <v>51</v>
      </c>
      <c r="O230">
        <f>(I230*21)/100</f>
      </c>
      <c t="s">
        <v>22</v>
      </c>
    </row>
    <row r="231" spans="1:5" ht="12.75">
      <c r="A231" s="34" t="s">
        <v>52</v>
      </c>
      <c r="E231" s="35" t="s">
        <v>48</v>
      </c>
    </row>
    <row r="232" spans="1:5" ht="12.75">
      <c r="A232" s="36" t="s">
        <v>54</v>
      </c>
      <c r="E232" s="37" t="s">
        <v>48</v>
      </c>
    </row>
    <row r="233" spans="1:5" ht="63.75">
      <c r="A233" t="s">
        <v>56</v>
      </c>
      <c r="E233" s="35" t="s">
        <v>563</v>
      </c>
    </row>
    <row r="234" spans="1:16" ht="12.75">
      <c r="A234" s="25" t="s">
        <v>46</v>
      </c>
      <c s="29" t="s">
        <v>435</v>
      </c>
      <c s="29" t="s">
        <v>564</v>
      </c>
      <c s="25" t="s">
        <v>48</v>
      </c>
      <c s="30" t="s">
        <v>565</v>
      </c>
      <c s="31" t="s">
        <v>60</v>
      </c>
      <c s="32">
        <v>4</v>
      </c>
      <c s="33">
        <v>0</v>
      </c>
      <c s="33">
        <f>ROUND(ROUND(H234,2)*ROUND(G234,3),2)</f>
      </c>
      <c s="31" t="s">
        <v>51</v>
      </c>
      <c r="O234">
        <f>(I234*21)/100</f>
      </c>
      <c t="s">
        <v>22</v>
      </c>
    </row>
    <row r="235" spans="1:5" ht="12.75">
      <c r="A235" s="34" t="s">
        <v>52</v>
      </c>
      <c r="E235" s="35" t="s">
        <v>48</v>
      </c>
    </row>
    <row r="236" spans="1:5" ht="12.75">
      <c r="A236" s="36" t="s">
        <v>54</v>
      </c>
      <c r="E236" s="37" t="s">
        <v>434</v>
      </c>
    </row>
    <row r="237" spans="1:5" ht="51">
      <c r="A237" t="s">
        <v>56</v>
      </c>
      <c r="E237" s="35" t="s">
        <v>566</v>
      </c>
    </row>
    <row r="238" spans="1:18" ht="12.75" customHeight="1">
      <c r="A238" s="6" t="s">
        <v>44</v>
      </c>
      <c s="6"/>
      <c s="40" t="s">
        <v>39</v>
      </c>
      <c s="6"/>
      <c s="27" t="s">
        <v>154</v>
      </c>
      <c s="6"/>
      <c s="6"/>
      <c s="6"/>
      <c s="41">
        <f>0+Q238</f>
      </c>
      <c s="6"/>
      <c r="O238">
        <f>0+R238</f>
      </c>
      <c r="Q238">
        <f>0+I239+I243+I247+I251+I255+I259+I263+I267+I271+I275+I279+I283+I287+I291+I295+I299+I303+I307+I311</f>
      </c>
      <c>
        <f>0+O239+O243+O247+O251+O255+O259+O263+O267+O271+O275+O279+O283+O287+O291+O295+O299+O303+O307+O311</f>
      </c>
    </row>
    <row r="239" spans="1:16" ht="25.5">
      <c r="A239" s="25" t="s">
        <v>46</v>
      </c>
      <c s="29" t="s">
        <v>441</v>
      </c>
      <c s="29" t="s">
        <v>381</v>
      </c>
      <c s="25" t="s">
        <v>48</v>
      </c>
      <c s="30" t="s">
        <v>382</v>
      </c>
      <c s="31" t="s">
        <v>158</v>
      </c>
      <c s="32">
        <v>195</v>
      </c>
      <c s="33">
        <v>0</v>
      </c>
      <c s="33">
        <f>ROUND(ROUND(H239,2)*ROUND(G239,3),2)</f>
      </c>
      <c s="31" t="s">
        <v>51</v>
      </c>
      <c r="O239">
        <f>(I239*21)/100</f>
      </c>
      <c t="s">
        <v>22</v>
      </c>
    </row>
    <row r="240" spans="1:5" ht="38.25">
      <c r="A240" s="34" t="s">
        <v>52</v>
      </c>
      <c r="E240" s="35" t="s">
        <v>383</v>
      </c>
    </row>
    <row r="241" spans="1:5" ht="12.75">
      <c r="A241" s="36" t="s">
        <v>54</v>
      </c>
      <c r="E241" s="37" t="s">
        <v>567</v>
      </c>
    </row>
    <row r="242" spans="1:5" ht="127.5">
      <c r="A242" t="s">
        <v>56</v>
      </c>
      <c r="E242" s="35" t="s">
        <v>385</v>
      </c>
    </row>
    <row r="243" spans="1:16" ht="12.75">
      <c r="A243" s="25" t="s">
        <v>46</v>
      </c>
      <c s="29" t="s">
        <v>445</v>
      </c>
      <c s="29" t="s">
        <v>400</v>
      </c>
      <c s="25" t="s">
        <v>48</v>
      </c>
      <c s="30" t="s">
        <v>401</v>
      </c>
      <c s="31" t="s">
        <v>60</v>
      </c>
      <c s="32">
        <v>3</v>
      </c>
      <c s="33">
        <v>0</v>
      </c>
      <c s="33">
        <f>ROUND(ROUND(H243,2)*ROUND(G243,3),2)</f>
      </c>
      <c s="31" t="s">
        <v>51</v>
      </c>
      <c r="O243">
        <f>(I243*21)/100</f>
      </c>
      <c t="s">
        <v>22</v>
      </c>
    </row>
    <row r="244" spans="1:5" ht="12.75">
      <c r="A244" s="34" t="s">
        <v>52</v>
      </c>
      <c r="E244" s="35" t="s">
        <v>219</v>
      </c>
    </row>
    <row r="245" spans="1:5" ht="12.75">
      <c r="A245" s="36" t="s">
        <v>54</v>
      </c>
      <c r="E245" s="37" t="s">
        <v>568</v>
      </c>
    </row>
    <row r="246" spans="1:5" ht="25.5">
      <c r="A246" t="s">
        <v>56</v>
      </c>
      <c r="E246" s="35" t="s">
        <v>403</v>
      </c>
    </row>
    <row r="247" spans="1:16" ht="12.75">
      <c r="A247" s="25" t="s">
        <v>46</v>
      </c>
      <c s="29" t="s">
        <v>451</v>
      </c>
      <c s="29" t="s">
        <v>569</v>
      </c>
      <c s="25" t="s">
        <v>48</v>
      </c>
      <c s="30" t="s">
        <v>570</v>
      </c>
      <c s="31" t="s">
        <v>60</v>
      </c>
      <c s="32">
        <v>2</v>
      </c>
      <c s="33">
        <v>0</v>
      </c>
      <c s="33">
        <f>ROUND(ROUND(H247,2)*ROUND(G247,3),2)</f>
      </c>
      <c s="31" t="s">
        <v>51</v>
      </c>
      <c r="O247">
        <f>(I247*21)/100</f>
      </c>
      <c t="s">
        <v>22</v>
      </c>
    </row>
    <row r="248" spans="1:5" ht="12.75">
      <c r="A248" s="34" t="s">
        <v>52</v>
      </c>
      <c r="E248" s="35" t="s">
        <v>48</v>
      </c>
    </row>
    <row r="249" spans="1:5" ht="12.75">
      <c r="A249" s="36" t="s">
        <v>54</v>
      </c>
      <c r="E249" s="37" t="s">
        <v>169</v>
      </c>
    </row>
    <row r="250" spans="1:5" ht="63.75">
      <c r="A250" t="s">
        <v>56</v>
      </c>
      <c r="E250" s="35" t="s">
        <v>571</v>
      </c>
    </row>
    <row r="251" spans="1:16" ht="25.5">
      <c r="A251" s="25" t="s">
        <v>46</v>
      </c>
      <c s="29" t="s">
        <v>456</v>
      </c>
      <c s="29" t="s">
        <v>409</v>
      </c>
      <c s="25" t="s">
        <v>48</v>
      </c>
      <c s="30" t="s">
        <v>410</v>
      </c>
      <c s="31" t="s">
        <v>60</v>
      </c>
      <c s="32">
        <v>188</v>
      </c>
      <c s="33">
        <v>0</v>
      </c>
      <c s="33">
        <f>ROUND(ROUND(H251,2)*ROUND(G251,3),2)</f>
      </c>
      <c s="31" t="s">
        <v>51</v>
      </c>
      <c r="O251">
        <f>(I251*21)/100</f>
      </c>
      <c t="s">
        <v>22</v>
      </c>
    </row>
    <row r="252" spans="1:5" ht="12.75">
      <c r="A252" s="34" t="s">
        <v>52</v>
      </c>
      <c r="E252" s="35" t="s">
        <v>411</v>
      </c>
    </row>
    <row r="253" spans="1:5" ht="12.75">
      <c r="A253" s="36" t="s">
        <v>54</v>
      </c>
      <c r="E253" s="37" t="s">
        <v>412</v>
      </c>
    </row>
    <row r="254" spans="1:5" ht="25.5">
      <c r="A254" t="s">
        <v>56</v>
      </c>
      <c r="E254" s="35" t="s">
        <v>413</v>
      </c>
    </row>
    <row r="255" spans="1:16" ht="12.75">
      <c r="A255" s="25" t="s">
        <v>46</v>
      </c>
      <c s="29" t="s">
        <v>572</v>
      </c>
      <c s="29" t="s">
        <v>415</v>
      </c>
      <c s="25" t="s">
        <v>48</v>
      </c>
      <c s="30" t="s">
        <v>416</v>
      </c>
      <c s="31" t="s">
        <v>60</v>
      </c>
      <c s="32">
        <v>169</v>
      </c>
      <c s="33">
        <v>0</v>
      </c>
      <c s="33">
        <f>ROUND(ROUND(H255,2)*ROUND(G255,3),2)</f>
      </c>
      <c s="31" t="s">
        <v>51</v>
      </c>
      <c r="O255">
        <f>(I255*21)/100</f>
      </c>
      <c t="s">
        <v>22</v>
      </c>
    </row>
    <row r="256" spans="1:5" ht="51">
      <c r="A256" s="34" t="s">
        <v>52</v>
      </c>
      <c r="E256" s="35" t="s">
        <v>159</v>
      </c>
    </row>
    <row r="257" spans="1:5" ht="12.75">
      <c r="A257" s="36" t="s">
        <v>54</v>
      </c>
      <c r="E257" s="37" t="s">
        <v>417</v>
      </c>
    </row>
    <row r="258" spans="1:5" ht="25.5">
      <c r="A258" t="s">
        <v>56</v>
      </c>
      <c r="E258" s="35" t="s">
        <v>170</v>
      </c>
    </row>
    <row r="259" spans="1:16" ht="25.5">
      <c r="A259" s="25" t="s">
        <v>46</v>
      </c>
      <c s="29" t="s">
        <v>573</v>
      </c>
      <c s="29" t="s">
        <v>423</v>
      </c>
      <c s="25" t="s">
        <v>48</v>
      </c>
      <c s="30" t="s">
        <v>424</v>
      </c>
      <c s="31" t="s">
        <v>60</v>
      </c>
      <c s="32">
        <v>93</v>
      </c>
      <c s="33">
        <v>0</v>
      </c>
      <c s="33">
        <f>ROUND(ROUND(H259,2)*ROUND(G259,3),2)</f>
      </c>
      <c s="31" t="s">
        <v>51</v>
      </c>
      <c r="O259">
        <f>(I259*21)/100</f>
      </c>
      <c t="s">
        <v>22</v>
      </c>
    </row>
    <row r="260" spans="1:5" ht="12.75">
      <c r="A260" s="34" t="s">
        <v>52</v>
      </c>
      <c r="E260" s="35" t="s">
        <v>425</v>
      </c>
    </row>
    <row r="261" spans="1:5" ht="12.75">
      <c r="A261" s="36" t="s">
        <v>54</v>
      </c>
      <c r="E261" s="37" t="s">
        <v>426</v>
      </c>
    </row>
    <row r="262" spans="1:5" ht="25.5">
      <c r="A262" t="s">
        <v>56</v>
      </c>
      <c r="E262" s="35" t="s">
        <v>427</v>
      </c>
    </row>
    <row r="263" spans="1:16" ht="12.75">
      <c r="A263" s="25" t="s">
        <v>46</v>
      </c>
      <c s="29" t="s">
        <v>574</v>
      </c>
      <c s="29" t="s">
        <v>429</v>
      </c>
      <c s="25" t="s">
        <v>48</v>
      </c>
      <c s="30" t="s">
        <v>430</v>
      </c>
      <c s="31" t="s">
        <v>60</v>
      </c>
      <c s="32">
        <v>73</v>
      </c>
      <c s="33">
        <v>0</v>
      </c>
      <c s="33">
        <f>ROUND(ROUND(H263,2)*ROUND(G263,3),2)</f>
      </c>
      <c s="31" t="s">
        <v>51</v>
      </c>
      <c r="O263">
        <f>(I263*21)/100</f>
      </c>
      <c t="s">
        <v>22</v>
      </c>
    </row>
    <row r="264" spans="1:5" ht="51">
      <c r="A264" s="34" t="s">
        <v>52</v>
      </c>
      <c r="E264" s="35" t="s">
        <v>159</v>
      </c>
    </row>
    <row r="265" spans="1:5" ht="12.75">
      <c r="A265" s="36" t="s">
        <v>54</v>
      </c>
      <c r="E265" s="37" t="s">
        <v>426</v>
      </c>
    </row>
    <row r="266" spans="1:5" ht="25.5">
      <c r="A266" t="s">
        <v>56</v>
      </c>
      <c r="E266" s="35" t="s">
        <v>170</v>
      </c>
    </row>
    <row r="267" spans="1:16" ht="25.5">
      <c r="A267" s="25" t="s">
        <v>46</v>
      </c>
      <c s="29" t="s">
        <v>575</v>
      </c>
      <c s="29" t="s">
        <v>436</v>
      </c>
      <c s="25" t="s">
        <v>48</v>
      </c>
      <c s="30" t="s">
        <v>437</v>
      </c>
      <c s="31" t="s">
        <v>50</v>
      </c>
      <c s="32">
        <v>467.3</v>
      </c>
      <c s="33">
        <v>0</v>
      </c>
      <c s="33">
        <f>ROUND(ROUND(H267,2)*ROUND(G267,3),2)</f>
      </c>
      <c s="31" t="s">
        <v>51</v>
      </c>
      <c r="O267">
        <f>(I267*21)/100</f>
      </c>
      <c t="s">
        <v>22</v>
      </c>
    </row>
    <row r="268" spans="1:5" ht="25.5">
      <c r="A268" s="34" t="s">
        <v>52</v>
      </c>
      <c r="E268" s="35" t="s">
        <v>438</v>
      </c>
    </row>
    <row r="269" spans="1:5" ht="127.5">
      <c r="A269" s="36" t="s">
        <v>54</v>
      </c>
      <c r="E269" s="37" t="s">
        <v>576</v>
      </c>
    </row>
    <row r="270" spans="1:5" ht="38.25">
      <c r="A270" t="s">
        <v>56</v>
      </c>
      <c r="E270" s="35" t="s">
        <v>440</v>
      </c>
    </row>
    <row r="271" spans="1:16" ht="25.5">
      <c r="A271" s="25" t="s">
        <v>46</v>
      </c>
      <c s="29" t="s">
        <v>577</v>
      </c>
      <c s="29" t="s">
        <v>442</v>
      </c>
      <c s="25" t="s">
        <v>48</v>
      </c>
      <c s="30" t="s">
        <v>443</v>
      </c>
      <c s="31" t="s">
        <v>50</v>
      </c>
      <c s="32">
        <v>467.3</v>
      </c>
      <c s="33">
        <v>0</v>
      </c>
      <c s="33">
        <f>ROUND(ROUND(H271,2)*ROUND(G271,3),2)</f>
      </c>
      <c s="31" t="s">
        <v>51</v>
      </c>
      <c r="O271">
        <f>(I271*21)/100</f>
      </c>
      <c t="s">
        <v>22</v>
      </c>
    </row>
    <row r="272" spans="1:5" ht="25.5">
      <c r="A272" s="34" t="s">
        <v>52</v>
      </c>
      <c r="E272" s="35" t="s">
        <v>444</v>
      </c>
    </row>
    <row r="273" spans="1:5" ht="127.5">
      <c r="A273" s="36" t="s">
        <v>54</v>
      </c>
      <c r="E273" s="37" t="s">
        <v>576</v>
      </c>
    </row>
    <row r="274" spans="1:5" ht="38.25">
      <c r="A274" t="s">
        <v>56</v>
      </c>
      <c r="E274" s="35" t="s">
        <v>440</v>
      </c>
    </row>
    <row r="275" spans="1:16" ht="12.75">
      <c r="A275" s="25" t="s">
        <v>46</v>
      </c>
      <c s="29" t="s">
        <v>578</v>
      </c>
      <c s="29" t="s">
        <v>579</v>
      </c>
      <c s="25" t="s">
        <v>48</v>
      </c>
      <c s="30" t="s">
        <v>580</v>
      </c>
      <c s="31" t="s">
        <v>60</v>
      </c>
      <c s="32">
        <v>25</v>
      </c>
      <c s="33">
        <v>0</v>
      </c>
      <c s="33">
        <f>ROUND(ROUND(H275,2)*ROUND(G275,3),2)</f>
      </c>
      <c s="31" t="s">
        <v>51</v>
      </c>
      <c r="O275">
        <f>(I275*21)/100</f>
      </c>
      <c t="s">
        <v>22</v>
      </c>
    </row>
    <row r="276" spans="1:5" ht="12.75">
      <c r="A276" s="34" t="s">
        <v>52</v>
      </c>
      <c r="E276" s="35" t="s">
        <v>48</v>
      </c>
    </row>
    <row r="277" spans="1:5" ht="12.75">
      <c r="A277" s="36" t="s">
        <v>54</v>
      </c>
      <c r="E277" s="37" t="s">
        <v>581</v>
      </c>
    </row>
    <row r="278" spans="1:5" ht="38.25">
      <c r="A278" t="s">
        <v>56</v>
      </c>
      <c r="E278" s="35" t="s">
        <v>582</v>
      </c>
    </row>
    <row r="279" spans="1:16" ht="12.75">
      <c r="A279" s="25" t="s">
        <v>46</v>
      </c>
      <c s="29" t="s">
        <v>583</v>
      </c>
      <c s="29" t="s">
        <v>584</v>
      </c>
      <c s="25" t="s">
        <v>48</v>
      </c>
      <c s="30" t="s">
        <v>585</v>
      </c>
      <c s="31" t="s">
        <v>60</v>
      </c>
      <c s="32">
        <v>4</v>
      </c>
      <c s="33">
        <v>0</v>
      </c>
      <c s="33">
        <f>ROUND(ROUND(H279,2)*ROUND(G279,3),2)</f>
      </c>
      <c s="31" t="s">
        <v>51</v>
      </c>
      <c r="O279">
        <f>(I279*21)/100</f>
      </c>
      <c t="s">
        <v>22</v>
      </c>
    </row>
    <row r="280" spans="1:5" ht="12.75">
      <c r="A280" s="34" t="s">
        <v>52</v>
      </c>
      <c r="E280" s="35" t="s">
        <v>48</v>
      </c>
    </row>
    <row r="281" spans="1:5" ht="12.75">
      <c r="A281" s="36" t="s">
        <v>54</v>
      </c>
      <c r="E281" s="37" t="s">
        <v>586</v>
      </c>
    </row>
    <row r="282" spans="1:5" ht="38.25">
      <c r="A282" t="s">
        <v>56</v>
      </c>
      <c r="E282" s="35" t="s">
        <v>587</v>
      </c>
    </row>
    <row r="283" spans="1:16" ht="12.75">
      <c r="A283" s="25" t="s">
        <v>46</v>
      </c>
      <c s="29" t="s">
        <v>588</v>
      </c>
      <c s="29" t="s">
        <v>589</v>
      </c>
      <c s="25" t="s">
        <v>48</v>
      </c>
      <c s="30" t="s">
        <v>590</v>
      </c>
      <c s="31" t="s">
        <v>158</v>
      </c>
      <c s="32">
        <v>352</v>
      </c>
      <c s="33">
        <v>0</v>
      </c>
      <c s="33">
        <f>ROUND(ROUND(H283,2)*ROUND(G283,3),2)</f>
      </c>
      <c s="31" t="s">
        <v>51</v>
      </c>
      <c r="O283">
        <f>(I283*21)/100</f>
      </c>
      <c t="s">
        <v>22</v>
      </c>
    </row>
    <row r="284" spans="1:5" ht="25.5">
      <c r="A284" s="34" t="s">
        <v>52</v>
      </c>
      <c r="E284" s="35" t="s">
        <v>591</v>
      </c>
    </row>
    <row r="285" spans="1:5" ht="12.75">
      <c r="A285" s="36" t="s">
        <v>54</v>
      </c>
      <c r="E285" s="37" t="s">
        <v>592</v>
      </c>
    </row>
    <row r="286" spans="1:5" ht="51">
      <c r="A286" t="s">
        <v>56</v>
      </c>
      <c r="E286" s="35" t="s">
        <v>593</v>
      </c>
    </row>
    <row r="287" spans="1:16" ht="12.75">
      <c r="A287" s="25" t="s">
        <v>46</v>
      </c>
      <c s="29" t="s">
        <v>594</v>
      </c>
      <c s="29" t="s">
        <v>595</v>
      </c>
      <c s="25" t="s">
        <v>48</v>
      </c>
      <c s="30" t="s">
        <v>596</v>
      </c>
      <c s="31" t="s">
        <v>158</v>
      </c>
      <c s="32">
        <v>152</v>
      </c>
      <c s="33">
        <v>0</v>
      </c>
      <c s="33">
        <f>ROUND(ROUND(H287,2)*ROUND(G287,3),2)</f>
      </c>
      <c s="31" t="s">
        <v>51</v>
      </c>
      <c r="O287">
        <f>(I287*21)/100</f>
      </c>
      <c t="s">
        <v>22</v>
      </c>
    </row>
    <row r="288" spans="1:5" ht="38.25">
      <c r="A288" s="34" t="s">
        <v>52</v>
      </c>
      <c r="E288" s="35" t="s">
        <v>597</v>
      </c>
    </row>
    <row r="289" spans="1:5" ht="12.75">
      <c r="A289" s="36" t="s">
        <v>54</v>
      </c>
      <c r="E289" s="37" t="s">
        <v>598</v>
      </c>
    </row>
    <row r="290" spans="1:5" ht="38.25">
      <c r="A290" t="s">
        <v>56</v>
      </c>
      <c r="E290" s="35" t="s">
        <v>599</v>
      </c>
    </row>
    <row r="291" spans="1:16" ht="12.75">
      <c r="A291" s="25" t="s">
        <v>46</v>
      </c>
      <c s="29" t="s">
        <v>600</v>
      </c>
      <c s="29" t="s">
        <v>446</v>
      </c>
      <c s="25" t="s">
        <v>48</v>
      </c>
      <c s="30" t="s">
        <v>447</v>
      </c>
      <c s="31" t="s">
        <v>158</v>
      </c>
      <c s="32">
        <v>50</v>
      </c>
      <c s="33">
        <v>0</v>
      </c>
      <c s="33">
        <f>ROUND(ROUND(H291,2)*ROUND(G291,3),2)</f>
      </c>
      <c s="31" t="s">
        <v>51</v>
      </c>
      <c r="O291">
        <f>(I291*21)/100</f>
      </c>
      <c t="s">
        <v>22</v>
      </c>
    </row>
    <row r="292" spans="1:5" ht="12.75">
      <c r="A292" s="34" t="s">
        <v>52</v>
      </c>
      <c r="E292" s="35" t="s">
        <v>448</v>
      </c>
    </row>
    <row r="293" spans="1:5" ht="25.5">
      <c r="A293" s="36" t="s">
        <v>54</v>
      </c>
      <c r="E293" s="37" t="s">
        <v>601</v>
      </c>
    </row>
    <row r="294" spans="1:5" ht="63.75">
      <c r="A294" t="s">
        <v>56</v>
      </c>
      <c r="E294" s="35" t="s">
        <v>450</v>
      </c>
    </row>
    <row r="295" spans="1:16" ht="12.75">
      <c r="A295" s="25" t="s">
        <v>46</v>
      </c>
      <c s="29" t="s">
        <v>602</v>
      </c>
      <c s="29" t="s">
        <v>452</v>
      </c>
      <c s="25" t="s">
        <v>48</v>
      </c>
      <c s="30" t="s">
        <v>453</v>
      </c>
      <c s="31" t="s">
        <v>158</v>
      </c>
      <c s="32">
        <v>2821.5</v>
      </c>
      <c s="33">
        <v>0</v>
      </c>
      <c s="33">
        <f>ROUND(ROUND(H295,2)*ROUND(G295,3),2)</f>
      </c>
      <c s="31" t="s">
        <v>51</v>
      </c>
      <c r="O295">
        <f>(I295*21)/100</f>
      </c>
      <c t="s">
        <v>22</v>
      </c>
    </row>
    <row r="296" spans="1:5" ht="12.75">
      <c r="A296" s="34" t="s">
        <v>52</v>
      </c>
      <c r="E296" s="35" t="s">
        <v>48</v>
      </c>
    </row>
    <row r="297" spans="1:5" ht="25.5">
      <c r="A297" s="36" t="s">
        <v>54</v>
      </c>
      <c r="E297" s="37" t="s">
        <v>603</v>
      </c>
    </row>
    <row r="298" spans="1:5" ht="25.5">
      <c r="A298" t="s">
        <v>56</v>
      </c>
      <c r="E298" s="35" t="s">
        <v>455</v>
      </c>
    </row>
    <row r="299" spans="1:16" ht="12.75">
      <c r="A299" s="25" t="s">
        <v>46</v>
      </c>
      <c s="29" t="s">
        <v>604</v>
      </c>
      <c s="29" t="s">
        <v>605</v>
      </c>
      <c s="25" t="s">
        <v>48</v>
      </c>
      <c s="30" t="s">
        <v>606</v>
      </c>
      <c s="31" t="s">
        <v>158</v>
      </c>
      <c s="32">
        <v>12</v>
      </c>
      <c s="33">
        <v>0</v>
      </c>
      <c s="33">
        <f>ROUND(ROUND(H299,2)*ROUND(G299,3),2)</f>
      </c>
      <c s="31" t="s">
        <v>51</v>
      </c>
      <c r="O299">
        <f>(I299*21)/100</f>
      </c>
      <c t="s">
        <v>22</v>
      </c>
    </row>
    <row r="300" spans="1:5" ht="25.5">
      <c r="A300" s="34" t="s">
        <v>52</v>
      </c>
      <c r="E300" s="35" t="s">
        <v>607</v>
      </c>
    </row>
    <row r="301" spans="1:5" ht="12.75">
      <c r="A301" s="36" t="s">
        <v>54</v>
      </c>
      <c r="E301" s="37" t="s">
        <v>48</v>
      </c>
    </row>
    <row r="302" spans="1:5" ht="76.5">
      <c r="A302" t="s">
        <v>56</v>
      </c>
      <c r="E302" s="35" t="s">
        <v>608</v>
      </c>
    </row>
    <row r="303" spans="1:16" ht="12.75">
      <c r="A303" s="25" t="s">
        <v>46</v>
      </c>
      <c s="29" t="s">
        <v>609</v>
      </c>
      <c s="29" t="s">
        <v>610</v>
      </c>
      <c s="25" t="s">
        <v>48</v>
      </c>
      <c s="30" t="s">
        <v>611</v>
      </c>
      <c s="31" t="s">
        <v>50</v>
      </c>
      <c s="32">
        <v>42</v>
      </c>
      <c s="33">
        <v>0</v>
      </c>
      <c s="33">
        <f>ROUND(ROUND(H303,2)*ROUND(G303,3),2)</f>
      </c>
      <c s="31" t="s">
        <v>51</v>
      </c>
      <c r="O303">
        <f>(I303*21)/100</f>
      </c>
      <c t="s">
        <v>22</v>
      </c>
    </row>
    <row r="304" spans="1:5" ht="25.5">
      <c r="A304" s="34" t="s">
        <v>52</v>
      </c>
      <c r="E304" s="35" t="s">
        <v>612</v>
      </c>
    </row>
    <row r="305" spans="1:5" ht="12.75">
      <c r="A305" s="36" t="s">
        <v>54</v>
      </c>
      <c r="E305" s="37" t="s">
        <v>613</v>
      </c>
    </row>
    <row r="306" spans="1:5" ht="89.25">
      <c r="A306" t="s">
        <v>56</v>
      </c>
      <c r="E306" s="35" t="s">
        <v>614</v>
      </c>
    </row>
    <row r="307" spans="1:16" ht="12.75">
      <c r="A307" s="25" t="s">
        <v>46</v>
      </c>
      <c s="29" t="s">
        <v>615</v>
      </c>
      <c s="29" t="s">
        <v>457</v>
      </c>
      <c s="25" t="s">
        <v>48</v>
      </c>
      <c s="30" t="s">
        <v>458</v>
      </c>
      <c s="31" t="s">
        <v>114</v>
      </c>
      <c s="32">
        <v>34.4</v>
      </c>
      <c s="33">
        <v>0</v>
      </c>
      <c s="33">
        <f>ROUND(ROUND(H307,2)*ROUND(G307,3),2)</f>
      </c>
      <c s="31" t="s">
        <v>51</v>
      </c>
      <c r="O307">
        <f>(I307*21)/100</f>
      </c>
      <c t="s">
        <v>22</v>
      </c>
    </row>
    <row r="308" spans="1:5" ht="12.75">
      <c r="A308" s="34" t="s">
        <v>52</v>
      </c>
      <c r="E308" s="35" t="s">
        <v>115</v>
      </c>
    </row>
    <row r="309" spans="1:5" ht="51">
      <c r="A309" s="36" t="s">
        <v>54</v>
      </c>
      <c r="E309" s="37" t="s">
        <v>616</v>
      </c>
    </row>
    <row r="310" spans="1:5" ht="76.5">
      <c r="A310" t="s">
        <v>56</v>
      </c>
      <c r="E310" s="35" t="s">
        <v>460</v>
      </c>
    </row>
    <row r="311" spans="1:16" ht="12.75">
      <c r="A311" s="25" t="s">
        <v>46</v>
      </c>
      <c s="29" t="s">
        <v>617</v>
      </c>
      <c s="29" t="s">
        <v>618</v>
      </c>
      <c s="25" t="s">
        <v>48</v>
      </c>
      <c s="30" t="s">
        <v>619</v>
      </c>
      <c s="31" t="s">
        <v>89</v>
      </c>
      <c s="32">
        <v>7.85</v>
      </c>
      <c s="33">
        <v>0</v>
      </c>
      <c s="33">
        <f>ROUND(ROUND(H311,2)*ROUND(G311,3),2)</f>
      </c>
      <c s="31" t="s">
        <v>51</v>
      </c>
      <c r="O311">
        <f>(I311*21)/100</f>
      </c>
      <c t="s">
        <v>22</v>
      </c>
    </row>
    <row r="312" spans="1:5" ht="51">
      <c r="A312" s="34" t="s">
        <v>52</v>
      </c>
      <c r="E312" s="35" t="s">
        <v>159</v>
      </c>
    </row>
    <row r="313" spans="1:5" ht="25.5">
      <c r="A313" s="36" t="s">
        <v>54</v>
      </c>
      <c r="E313" s="37" t="s">
        <v>620</v>
      </c>
    </row>
    <row r="314" spans="1:5" ht="76.5">
      <c r="A314" t="s">
        <v>56</v>
      </c>
      <c r="E314" s="35" t="s">
        <v>460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0+O8+O29+O102+O107+O116+O185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621</v>
      </c>
      <c s="38">
        <f>0+I8+I29+I102+I107+I116+I185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621</v>
      </c>
      <c s="6"/>
      <c s="18" t="s">
        <v>622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</f>
      </c>
      <c>
        <f>0+O9+O13+O17+O21+O25</f>
      </c>
    </row>
    <row r="9" spans="1:16" ht="12.75">
      <c r="A9" s="25" t="s">
        <v>46</v>
      </c>
      <c s="29" t="s">
        <v>28</v>
      </c>
      <c s="29" t="s">
        <v>86</v>
      </c>
      <c s="25" t="s">
        <v>48</v>
      </c>
      <c s="30" t="s">
        <v>202</v>
      </c>
      <c s="31" t="s">
        <v>89</v>
      </c>
      <c s="32">
        <v>7.56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25.5">
      <c r="A11" s="36" t="s">
        <v>54</v>
      </c>
      <c r="E11" s="37" t="s">
        <v>623</v>
      </c>
    </row>
    <row r="12" spans="1:5" ht="25.5">
      <c r="A12" t="s">
        <v>56</v>
      </c>
      <c r="E12" s="35" t="s">
        <v>204</v>
      </c>
    </row>
    <row r="13" spans="1:16" ht="25.5">
      <c r="A13" s="25" t="s">
        <v>46</v>
      </c>
      <c s="29" t="s">
        <v>22</v>
      </c>
      <c s="29" t="s">
        <v>86</v>
      </c>
      <c s="25" t="s">
        <v>87</v>
      </c>
      <c s="30" t="s">
        <v>88</v>
      </c>
      <c s="31" t="s">
        <v>89</v>
      </c>
      <c s="32">
        <v>24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38.25">
      <c r="A15" s="36" t="s">
        <v>54</v>
      </c>
      <c r="E15" s="37" t="s">
        <v>624</v>
      </c>
    </row>
    <row r="16" spans="1:5" ht="89.25">
      <c r="A16" t="s">
        <v>56</v>
      </c>
      <c r="E16" s="35" t="s">
        <v>91</v>
      </c>
    </row>
    <row r="17" spans="1:16" ht="25.5">
      <c r="A17" s="25" t="s">
        <v>46</v>
      </c>
      <c s="29" t="s">
        <v>21</v>
      </c>
      <c s="29" t="s">
        <v>92</v>
      </c>
      <c s="25" t="s">
        <v>87</v>
      </c>
      <c s="30" t="s">
        <v>88</v>
      </c>
      <c s="31" t="s">
        <v>89</v>
      </c>
      <c s="32">
        <v>380.743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93</v>
      </c>
    </row>
    <row r="19" spans="1:5" ht="76.5">
      <c r="A19" s="36" t="s">
        <v>54</v>
      </c>
      <c r="E19" s="37" t="s">
        <v>625</v>
      </c>
    </row>
    <row r="20" spans="1:5" ht="89.25">
      <c r="A20" t="s">
        <v>56</v>
      </c>
      <c r="E20" s="35" t="s">
        <v>91</v>
      </c>
    </row>
    <row r="21" spans="1:16" ht="12.75">
      <c r="A21" s="25" t="s">
        <v>46</v>
      </c>
      <c s="29" t="s">
        <v>32</v>
      </c>
      <c s="29" t="s">
        <v>207</v>
      </c>
      <c s="25" t="s">
        <v>48</v>
      </c>
      <c s="30" t="s">
        <v>208</v>
      </c>
      <c s="31" t="s">
        <v>89</v>
      </c>
      <c s="32">
        <v>0.006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48</v>
      </c>
    </row>
    <row r="23" spans="1:5" ht="12.75">
      <c r="A23" s="36" t="s">
        <v>54</v>
      </c>
      <c r="E23" s="37" t="s">
        <v>626</v>
      </c>
    </row>
    <row r="24" spans="1:5" ht="140.25">
      <c r="A24" t="s">
        <v>56</v>
      </c>
      <c r="E24" s="35" t="s">
        <v>98</v>
      </c>
    </row>
    <row r="25" spans="1:16" ht="25.5">
      <c r="A25" s="25" t="s">
        <v>46</v>
      </c>
      <c s="29" t="s">
        <v>34</v>
      </c>
      <c s="29" t="s">
        <v>210</v>
      </c>
      <c s="25" t="s">
        <v>211</v>
      </c>
      <c s="30" t="s">
        <v>212</v>
      </c>
      <c s="31" t="s">
        <v>89</v>
      </c>
      <c s="32">
        <v>12.629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25.5">
      <c r="A27" s="36" t="s">
        <v>54</v>
      </c>
      <c r="E27" s="37" t="s">
        <v>627</v>
      </c>
    </row>
    <row r="28" spans="1:5" ht="140.25">
      <c r="A28" t="s">
        <v>56</v>
      </c>
      <c r="E28" s="35" t="s">
        <v>98</v>
      </c>
    </row>
    <row r="29" spans="1:18" ht="12.75" customHeight="1">
      <c r="A29" s="6" t="s">
        <v>44</v>
      </c>
      <c s="6"/>
      <c s="40" t="s">
        <v>28</v>
      </c>
      <c s="6"/>
      <c s="27" t="s">
        <v>45</v>
      </c>
      <c s="6"/>
      <c s="6"/>
      <c s="6"/>
      <c s="41">
        <f>0+Q29</f>
      </c>
      <c s="6"/>
      <c r="O29">
        <f>0+R29</f>
      </c>
      <c r="Q29">
        <f>0+I30+I34+I38+I42+I46+I50+I54+I58+I62+I66+I70+I74+I78+I82+I86+I90+I94+I98</f>
      </c>
      <c>
        <f>0+O30+O34+O38+O42+O46+O50+O54+O58+O62+O66+O70+O74+O78+O82+O86+O90+O94+O98</f>
      </c>
    </row>
    <row r="30" spans="1:16" ht="12.75">
      <c r="A30" s="25" t="s">
        <v>46</v>
      </c>
      <c s="29" t="s">
        <v>36</v>
      </c>
      <c s="29" t="s">
        <v>47</v>
      </c>
      <c s="25" t="s">
        <v>48</v>
      </c>
      <c s="30" t="s">
        <v>49</v>
      </c>
      <c s="31" t="s">
        <v>50</v>
      </c>
      <c s="32">
        <v>30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51">
      <c r="A31" s="34" t="s">
        <v>52</v>
      </c>
      <c r="E31" s="35" t="s">
        <v>53</v>
      </c>
    </row>
    <row r="32" spans="1:5" ht="25.5">
      <c r="A32" s="36" t="s">
        <v>54</v>
      </c>
      <c r="E32" s="37" t="s">
        <v>628</v>
      </c>
    </row>
    <row r="33" spans="1:5" ht="38.25">
      <c r="A33" t="s">
        <v>56</v>
      </c>
      <c r="E33" s="35" t="s">
        <v>57</v>
      </c>
    </row>
    <row r="34" spans="1:16" ht="12.75">
      <c r="A34" s="25" t="s">
        <v>46</v>
      </c>
      <c s="29" t="s">
        <v>77</v>
      </c>
      <c s="29" t="s">
        <v>70</v>
      </c>
      <c s="25" t="s">
        <v>48</v>
      </c>
      <c s="30" t="s">
        <v>71</v>
      </c>
      <c s="31" t="s">
        <v>60</v>
      </c>
      <c s="32">
        <v>4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63.75">
      <c r="A35" s="34" t="s">
        <v>52</v>
      </c>
      <c r="E35" s="35" t="s">
        <v>61</v>
      </c>
    </row>
    <row r="36" spans="1:5" ht="25.5">
      <c r="A36" s="36" t="s">
        <v>54</v>
      </c>
      <c r="E36" s="37" t="s">
        <v>215</v>
      </c>
    </row>
    <row r="37" spans="1:5" ht="127.5">
      <c r="A37" t="s">
        <v>56</v>
      </c>
      <c r="E37" s="35" t="s">
        <v>216</v>
      </c>
    </row>
    <row r="38" spans="1:16" ht="12.75">
      <c r="A38" s="25" t="s">
        <v>46</v>
      </c>
      <c s="29" t="s">
        <v>118</v>
      </c>
      <c s="29" t="s">
        <v>217</v>
      </c>
      <c s="25" t="s">
        <v>48</v>
      </c>
      <c s="30" t="s">
        <v>218</v>
      </c>
      <c s="31" t="s">
        <v>114</v>
      </c>
      <c s="32">
        <v>3.15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219</v>
      </c>
    </row>
    <row r="40" spans="1:5" ht="25.5">
      <c r="A40" s="36" t="s">
        <v>54</v>
      </c>
      <c r="E40" s="37" t="s">
        <v>629</v>
      </c>
    </row>
    <row r="41" spans="1:5" ht="63.75">
      <c r="A41" t="s">
        <v>56</v>
      </c>
      <c r="E41" s="35" t="s">
        <v>117</v>
      </c>
    </row>
    <row r="42" spans="1:16" ht="25.5">
      <c r="A42" s="25" t="s">
        <v>46</v>
      </c>
      <c s="29" t="s">
        <v>39</v>
      </c>
      <c s="29" t="s">
        <v>221</v>
      </c>
      <c s="25" t="s">
        <v>48</v>
      </c>
      <c s="30" t="s">
        <v>222</v>
      </c>
      <c s="31" t="s">
        <v>114</v>
      </c>
      <c s="32">
        <v>18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12.75">
      <c r="A43" s="34" t="s">
        <v>52</v>
      </c>
      <c r="E43" s="35" t="s">
        <v>115</v>
      </c>
    </row>
    <row r="44" spans="1:5" ht="12.75">
      <c r="A44" s="36" t="s">
        <v>54</v>
      </c>
      <c r="E44" s="37" t="s">
        <v>630</v>
      </c>
    </row>
    <row r="45" spans="1:5" ht="63.75">
      <c r="A45" t="s">
        <v>56</v>
      </c>
      <c r="E45" s="35" t="s">
        <v>117</v>
      </c>
    </row>
    <row r="46" spans="1:16" ht="12.75">
      <c r="A46" s="25" t="s">
        <v>46</v>
      </c>
      <c s="29" t="s">
        <v>41</v>
      </c>
      <c s="29" t="s">
        <v>119</v>
      </c>
      <c s="25" t="s">
        <v>48</v>
      </c>
      <c s="30" t="s">
        <v>120</v>
      </c>
      <c s="31" t="s">
        <v>114</v>
      </c>
      <c s="32">
        <v>231.884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38.25">
      <c r="A47" s="34" t="s">
        <v>52</v>
      </c>
      <c r="E47" s="35" t="s">
        <v>121</v>
      </c>
    </row>
    <row r="48" spans="1:5" ht="51">
      <c r="A48" s="36" t="s">
        <v>54</v>
      </c>
      <c r="E48" s="37" t="s">
        <v>631</v>
      </c>
    </row>
    <row r="49" spans="1:5" ht="63.75">
      <c r="A49" t="s">
        <v>56</v>
      </c>
      <c r="E49" s="35" t="s">
        <v>117</v>
      </c>
    </row>
    <row r="50" spans="1:16" ht="12.75">
      <c r="A50" s="25" t="s">
        <v>46</v>
      </c>
      <c s="29" t="s">
        <v>43</v>
      </c>
      <c s="29" t="s">
        <v>234</v>
      </c>
      <c s="25" t="s">
        <v>48</v>
      </c>
      <c s="30" t="s">
        <v>235</v>
      </c>
      <c s="31" t="s">
        <v>114</v>
      </c>
      <c s="32">
        <v>29.028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12.75">
      <c r="A51" s="34" t="s">
        <v>52</v>
      </c>
      <c r="E51" s="35" t="s">
        <v>236</v>
      </c>
    </row>
    <row r="52" spans="1:5" ht="12.75">
      <c r="A52" s="36" t="s">
        <v>54</v>
      </c>
      <c r="E52" s="37" t="s">
        <v>632</v>
      </c>
    </row>
    <row r="53" spans="1:5" ht="38.25">
      <c r="A53" t="s">
        <v>56</v>
      </c>
      <c r="E53" s="35" t="s">
        <v>238</v>
      </c>
    </row>
    <row r="54" spans="1:16" ht="12.75">
      <c r="A54" s="25" t="s">
        <v>46</v>
      </c>
      <c s="29" t="s">
        <v>138</v>
      </c>
      <c s="29" t="s">
        <v>239</v>
      </c>
      <c s="25" t="s">
        <v>48</v>
      </c>
      <c s="30" t="s">
        <v>240</v>
      </c>
      <c s="31" t="s">
        <v>114</v>
      </c>
      <c s="32">
        <v>115.542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51">
      <c r="A55" s="34" t="s">
        <v>52</v>
      </c>
      <c r="E55" s="35" t="s">
        <v>241</v>
      </c>
    </row>
    <row r="56" spans="1:5" ht="12.75">
      <c r="A56" s="36" t="s">
        <v>54</v>
      </c>
      <c r="E56" s="37" t="s">
        <v>633</v>
      </c>
    </row>
    <row r="57" spans="1:5" ht="369.75">
      <c r="A57" t="s">
        <v>56</v>
      </c>
      <c r="E57" s="35" t="s">
        <v>243</v>
      </c>
    </row>
    <row r="58" spans="1:16" ht="12.75">
      <c r="A58" s="25" t="s">
        <v>46</v>
      </c>
      <c s="29" t="s">
        <v>144</v>
      </c>
      <c s="29" t="s">
        <v>123</v>
      </c>
      <c s="25" t="s">
        <v>48</v>
      </c>
      <c s="30" t="s">
        <v>124</v>
      </c>
      <c s="31" t="s">
        <v>114</v>
      </c>
      <c s="32">
        <v>29.028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25.5">
      <c r="A59" s="34" t="s">
        <v>52</v>
      </c>
      <c r="E59" s="35" t="s">
        <v>244</v>
      </c>
    </row>
    <row r="60" spans="1:5" ht="12.75">
      <c r="A60" s="36" t="s">
        <v>54</v>
      </c>
      <c r="E60" s="37" t="s">
        <v>634</v>
      </c>
    </row>
    <row r="61" spans="1:5" ht="306">
      <c r="A61" t="s">
        <v>56</v>
      </c>
      <c r="E61" s="35" t="s">
        <v>246</v>
      </c>
    </row>
    <row r="62" spans="1:16" ht="12.75">
      <c r="A62" s="25" t="s">
        <v>46</v>
      </c>
      <c s="29" t="s">
        <v>149</v>
      </c>
      <c s="29" t="s">
        <v>247</v>
      </c>
      <c s="25" t="s">
        <v>48</v>
      </c>
      <c s="30" t="s">
        <v>248</v>
      </c>
      <c s="31" t="s">
        <v>158</v>
      </c>
      <c s="32">
        <v>315.72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12.75">
      <c r="A63" s="34" t="s">
        <v>52</v>
      </c>
      <c r="E63" s="35" t="s">
        <v>249</v>
      </c>
    </row>
    <row r="64" spans="1:5" ht="25.5">
      <c r="A64" s="36" t="s">
        <v>54</v>
      </c>
      <c r="E64" s="37" t="s">
        <v>635</v>
      </c>
    </row>
    <row r="65" spans="1:5" ht="63.75">
      <c r="A65" t="s">
        <v>56</v>
      </c>
      <c r="E65" s="35" t="s">
        <v>636</v>
      </c>
    </row>
    <row r="66" spans="1:16" ht="12.75">
      <c r="A66" s="25" t="s">
        <v>46</v>
      </c>
      <c s="29" t="s">
        <v>155</v>
      </c>
      <c s="29" t="s">
        <v>133</v>
      </c>
      <c s="25" t="s">
        <v>48</v>
      </c>
      <c s="30" t="s">
        <v>134</v>
      </c>
      <c s="31" t="s">
        <v>114</v>
      </c>
      <c s="32">
        <v>207.714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12.75">
      <c r="A67" s="34" t="s">
        <v>52</v>
      </c>
      <c r="E67" s="35" t="s">
        <v>48</v>
      </c>
    </row>
    <row r="68" spans="1:5" ht="51">
      <c r="A68" s="36" t="s">
        <v>54</v>
      </c>
      <c r="E68" s="37" t="s">
        <v>637</v>
      </c>
    </row>
    <row r="69" spans="1:5" ht="191.25">
      <c r="A69" t="s">
        <v>56</v>
      </c>
      <c r="E69" s="35" t="s">
        <v>136</v>
      </c>
    </row>
    <row r="70" spans="1:16" ht="12.75">
      <c r="A70" s="25" t="s">
        <v>46</v>
      </c>
      <c s="29" t="s">
        <v>162</v>
      </c>
      <c s="29" t="s">
        <v>270</v>
      </c>
      <c s="25" t="s">
        <v>48</v>
      </c>
      <c s="30" t="s">
        <v>271</v>
      </c>
      <c s="31" t="s">
        <v>114</v>
      </c>
      <c s="32">
        <v>19.192</v>
      </c>
      <c s="33">
        <v>0</v>
      </c>
      <c s="33">
        <f>ROUND(ROUND(H70,2)*ROUND(G70,3),2)</f>
      </c>
      <c s="31" t="s">
        <v>51</v>
      </c>
      <c r="O70">
        <f>(I70*21)/100</f>
      </c>
      <c t="s">
        <v>22</v>
      </c>
    </row>
    <row r="71" spans="1:5" ht="51">
      <c r="A71" s="34" t="s">
        <v>52</v>
      </c>
      <c r="E71" s="35" t="s">
        <v>272</v>
      </c>
    </row>
    <row r="72" spans="1:5" ht="12.75">
      <c r="A72" s="36" t="s">
        <v>54</v>
      </c>
      <c r="E72" s="37" t="s">
        <v>638</v>
      </c>
    </row>
    <row r="73" spans="1:5" ht="242.25">
      <c r="A73" t="s">
        <v>56</v>
      </c>
      <c r="E73" s="35" t="s">
        <v>274</v>
      </c>
    </row>
    <row r="74" spans="1:16" ht="12.75">
      <c r="A74" s="25" t="s">
        <v>46</v>
      </c>
      <c s="29" t="s">
        <v>166</v>
      </c>
      <c s="29" t="s">
        <v>275</v>
      </c>
      <c s="25" t="s">
        <v>48</v>
      </c>
      <c s="30" t="s">
        <v>276</v>
      </c>
      <c s="31" t="s">
        <v>114</v>
      </c>
      <c s="32">
        <v>6</v>
      </c>
      <c s="33">
        <v>0</v>
      </c>
      <c s="33">
        <f>ROUND(ROUND(H74,2)*ROUND(G74,3),2)</f>
      </c>
      <c s="31" t="s">
        <v>51</v>
      </c>
      <c r="O74">
        <f>(I74*21)/100</f>
      </c>
      <c t="s">
        <v>22</v>
      </c>
    </row>
    <row r="75" spans="1:5" ht="51">
      <c r="A75" s="34" t="s">
        <v>52</v>
      </c>
      <c r="E75" s="35" t="s">
        <v>277</v>
      </c>
    </row>
    <row r="76" spans="1:5" ht="12.75">
      <c r="A76" s="36" t="s">
        <v>54</v>
      </c>
      <c r="E76" s="37" t="s">
        <v>639</v>
      </c>
    </row>
    <row r="77" spans="1:5" ht="229.5">
      <c r="A77" t="s">
        <v>56</v>
      </c>
      <c r="E77" s="35" t="s">
        <v>279</v>
      </c>
    </row>
    <row r="78" spans="1:16" ht="12.75">
      <c r="A78" s="25" t="s">
        <v>46</v>
      </c>
      <c s="29" t="s">
        <v>171</v>
      </c>
      <c s="29" t="s">
        <v>280</v>
      </c>
      <c s="25" t="s">
        <v>211</v>
      </c>
      <c s="30" t="s">
        <v>281</v>
      </c>
      <c s="31" t="s">
        <v>114</v>
      </c>
      <c s="32">
        <v>8</v>
      </c>
      <c s="33">
        <v>0</v>
      </c>
      <c s="33">
        <f>ROUND(ROUND(H78,2)*ROUND(G78,3),2)</f>
      </c>
      <c s="31" t="s">
        <v>51</v>
      </c>
      <c r="O78">
        <f>(I78*21)/100</f>
      </c>
      <c t="s">
        <v>22</v>
      </c>
    </row>
    <row r="79" spans="1:5" ht="12.75">
      <c r="A79" s="34" t="s">
        <v>52</v>
      </c>
      <c r="E79" s="35" t="s">
        <v>48</v>
      </c>
    </row>
    <row r="80" spans="1:5" ht="12.75">
      <c r="A80" s="36" t="s">
        <v>54</v>
      </c>
      <c r="E80" s="37" t="s">
        <v>640</v>
      </c>
    </row>
    <row r="81" spans="1:5" ht="331.5">
      <c r="A81" t="s">
        <v>56</v>
      </c>
      <c r="E81" s="35" t="s">
        <v>283</v>
      </c>
    </row>
    <row r="82" spans="1:16" ht="12.75">
      <c r="A82" s="25" t="s">
        <v>46</v>
      </c>
      <c s="29" t="s">
        <v>174</v>
      </c>
      <c s="29" t="s">
        <v>285</v>
      </c>
      <c s="25" t="s">
        <v>48</v>
      </c>
      <c s="30" t="s">
        <v>286</v>
      </c>
      <c s="31" t="s">
        <v>50</v>
      </c>
      <c s="32">
        <v>180</v>
      </c>
      <c s="33">
        <v>0</v>
      </c>
      <c s="33">
        <f>ROUND(ROUND(H82,2)*ROUND(G82,3),2)</f>
      </c>
      <c s="31" t="s">
        <v>51</v>
      </c>
      <c r="O82">
        <f>(I82*21)/100</f>
      </c>
      <c t="s">
        <v>22</v>
      </c>
    </row>
    <row r="83" spans="1:5" ht="12.75">
      <c r="A83" s="34" t="s">
        <v>52</v>
      </c>
      <c r="E83" s="35" t="s">
        <v>48</v>
      </c>
    </row>
    <row r="84" spans="1:5" ht="12.75">
      <c r="A84" s="36" t="s">
        <v>54</v>
      </c>
      <c r="E84" s="37" t="s">
        <v>641</v>
      </c>
    </row>
    <row r="85" spans="1:5" ht="25.5">
      <c r="A85" t="s">
        <v>56</v>
      </c>
      <c r="E85" s="35" t="s">
        <v>288</v>
      </c>
    </row>
    <row r="86" spans="1:16" ht="12.75">
      <c r="A86" s="25" t="s">
        <v>46</v>
      </c>
      <c s="29" t="s">
        <v>177</v>
      </c>
      <c s="29" t="s">
        <v>290</v>
      </c>
      <c s="25" t="s">
        <v>48</v>
      </c>
      <c s="30" t="s">
        <v>291</v>
      </c>
      <c s="31" t="s">
        <v>50</v>
      </c>
      <c s="32">
        <v>290.275</v>
      </c>
      <c s="33">
        <v>0</v>
      </c>
      <c s="33">
        <f>ROUND(ROUND(H86,2)*ROUND(G86,3),2)</f>
      </c>
      <c s="31" t="s">
        <v>51</v>
      </c>
      <c r="O86">
        <f>(I86*21)/100</f>
      </c>
      <c t="s">
        <v>22</v>
      </c>
    </row>
    <row r="87" spans="1:5" ht="12.75">
      <c r="A87" s="34" t="s">
        <v>52</v>
      </c>
      <c r="E87" s="35" t="s">
        <v>48</v>
      </c>
    </row>
    <row r="88" spans="1:5" ht="25.5">
      <c r="A88" s="36" t="s">
        <v>54</v>
      </c>
      <c r="E88" s="37" t="s">
        <v>642</v>
      </c>
    </row>
    <row r="89" spans="1:5" ht="12.75">
      <c r="A89" t="s">
        <v>56</v>
      </c>
      <c r="E89" s="35" t="s">
        <v>293</v>
      </c>
    </row>
    <row r="90" spans="1:16" ht="12.75">
      <c r="A90" s="25" t="s">
        <v>46</v>
      </c>
      <c s="29" t="s">
        <v>182</v>
      </c>
      <c s="29" t="s">
        <v>295</v>
      </c>
      <c s="25" t="s">
        <v>48</v>
      </c>
      <c s="30" t="s">
        <v>296</v>
      </c>
      <c s="31" t="s">
        <v>50</v>
      </c>
      <c s="32">
        <v>290.275</v>
      </c>
      <c s="33">
        <v>0</v>
      </c>
      <c s="33">
        <f>ROUND(ROUND(H90,2)*ROUND(G90,3),2)</f>
      </c>
      <c s="31" t="s">
        <v>51</v>
      </c>
      <c r="O90">
        <f>(I90*21)/100</f>
      </c>
      <c t="s">
        <v>22</v>
      </c>
    </row>
    <row r="91" spans="1:5" ht="12.75">
      <c r="A91" s="34" t="s">
        <v>52</v>
      </c>
      <c r="E91" s="35" t="s">
        <v>297</v>
      </c>
    </row>
    <row r="92" spans="1:5" ht="12.75">
      <c r="A92" s="36" t="s">
        <v>54</v>
      </c>
      <c r="E92" s="37" t="s">
        <v>643</v>
      </c>
    </row>
    <row r="93" spans="1:5" ht="38.25">
      <c r="A93" t="s">
        <v>56</v>
      </c>
      <c r="E93" s="35" t="s">
        <v>299</v>
      </c>
    </row>
    <row r="94" spans="1:16" ht="12.75">
      <c r="A94" s="25" t="s">
        <v>46</v>
      </c>
      <c s="29" t="s">
        <v>187</v>
      </c>
      <c s="29" t="s">
        <v>301</v>
      </c>
      <c s="25" t="s">
        <v>211</v>
      </c>
      <c s="30" t="s">
        <v>302</v>
      </c>
      <c s="31" t="s">
        <v>50</v>
      </c>
      <c s="32">
        <v>290.275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12.75">
      <c r="A95" s="34" t="s">
        <v>52</v>
      </c>
      <c r="E95" s="35" t="s">
        <v>48</v>
      </c>
    </row>
    <row r="96" spans="1:5" ht="12.75">
      <c r="A96" s="36" t="s">
        <v>54</v>
      </c>
      <c r="E96" s="37" t="s">
        <v>643</v>
      </c>
    </row>
    <row r="97" spans="1:5" ht="63.75">
      <c r="A97" t="s">
        <v>56</v>
      </c>
      <c r="E97" s="35" t="s">
        <v>303</v>
      </c>
    </row>
    <row r="98" spans="1:16" ht="12.75">
      <c r="A98" s="25" t="s">
        <v>46</v>
      </c>
      <c s="29" t="s">
        <v>192</v>
      </c>
      <c s="29" t="s">
        <v>305</v>
      </c>
      <c s="25" t="s">
        <v>48</v>
      </c>
      <c s="30" t="s">
        <v>306</v>
      </c>
      <c s="31" t="s">
        <v>50</v>
      </c>
      <c s="32">
        <v>290.275</v>
      </c>
      <c s="33">
        <v>0</v>
      </c>
      <c s="33">
        <f>ROUND(ROUND(H98,2)*ROUND(G98,3),2)</f>
      </c>
      <c s="31" t="s">
        <v>51</v>
      </c>
      <c r="O98">
        <f>(I98*21)/100</f>
      </c>
      <c t="s">
        <v>22</v>
      </c>
    </row>
    <row r="99" spans="1:5" ht="12.75">
      <c r="A99" s="34" t="s">
        <v>52</v>
      </c>
      <c r="E99" s="35" t="s">
        <v>48</v>
      </c>
    </row>
    <row r="100" spans="1:5" ht="12.75">
      <c r="A100" s="36" t="s">
        <v>54</v>
      </c>
      <c r="E100" s="37" t="s">
        <v>644</v>
      </c>
    </row>
    <row r="101" spans="1:5" ht="38.25">
      <c r="A101" t="s">
        <v>56</v>
      </c>
      <c r="E101" s="35" t="s">
        <v>308</v>
      </c>
    </row>
    <row r="102" spans="1:18" ht="12.75" customHeight="1">
      <c r="A102" s="6" t="s">
        <v>44</v>
      </c>
      <c s="6"/>
      <c s="40" t="s">
        <v>22</v>
      </c>
      <c s="6"/>
      <c s="27" t="s">
        <v>137</v>
      </c>
      <c s="6"/>
      <c s="6"/>
      <c s="6"/>
      <c s="41">
        <f>0+Q102</f>
      </c>
      <c s="6"/>
      <c r="O102">
        <f>0+R102</f>
      </c>
      <c r="Q102">
        <f>0+I103</f>
      </c>
      <c>
        <f>0+O103</f>
      </c>
    </row>
    <row r="103" spans="1:16" ht="12.75">
      <c r="A103" s="25" t="s">
        <v>46</v>
      </c>
      <c s="29" t="s">
        <v>196</v>
      </c>
      <c s="29" t="s">
        <v>500</v>
      </c>
      <c s="25" t="s">
        <v>48</v>
      </c>
      <c s="30" t="s">
        <v>501</v>
      </c>
      <c s="31" t="s">
        <v>50</v>
      </c>
      <c s="32">
        <v>60</v>
      </c>
      <c s="33">
        <v>0</v>
      </c>
      <c s="33">
        <f>ROUND(ROUND(H103,2)*ROUND(G103,3),2)</f>
      </c>
      <c s="31" t="s">
        <v>51</v>
      </c>
      <c r="O103">
        <f>(I103*21)/100</f>
      </c>
      <c t="s">
        <v>22</v>
      </c>
    </row>
    <row r="104" spans="1:5" ht="12.75">
      <c r="A104" s="34" t="s">
        <v>52</v>
      </c>
      <c r="E104" s="35" t="s">
        <v>48</v>
      </c>
    </row>
    <row r="105" spans="1:5" ht="12.75">
      <c r="A105" s="36" t="s">
        <v>54</v>
      </c>
      <c r="E105" s="37" t="s">
        <v>645</v>
      </c>
    </row>
    <row r="106" spans="1:5" ht="51">
      <c r="A106" t="s">
        <v>56</v>
      </c>
      <c r="E106" s="35" t="s">
        <v>503</v>
      </c>
    </row>
    <row r="107" spans="1:18" ht="12.75" customHeight="1">
      <c r="A107" s="6" t="s">
        <v>44</v>
      </c>
      <c s="6"/>
      <c s="40" t="s">
        <v>32</v>
      </c>
      <c s="6"/>
      <c s="27" t="s">
        <v>309</v>
      </c>
      <c s="6"/>
      <c s="6"/>
      <c s="6"/>
      <c s="41">
        <f>0+Q107</f>
      </c>
      <c s="6"/>
      <c r="O107">
        <f>0+R107</f>
      </c>
      <c r="Q107">
        <f>0+I108+I112</f>
      </c>
      <c>
        <f>0+O108+O112</f>
      </c>
    </row>
    <row r="108" spans="1:16" ht="12.75">
      <c r="A108" s="25" t="s">
        <v>46</v>
      </c>
      <c s="29" t="s">
        <v>284</v>
      </c>
      <c s="29" t="s">
        <v>311</v>
      </c>
      <c s="25" t="s">
        <v>312</v>
      </c>
      <c s="30" t="s">
        <v>313</v>
      </c>
      <c s="31" t="s">
        <v>114</v>
      </c>
      <c s="32">
        <v>5.8</v>
      </c>
      <c s="33">
        <v>0</v>
      </c>
      <c s="33">
        <f>ROUND(ROUND(H108,2)*ROUND(G108,3),2)</f>
      </c>
      <c s="31" t="s">
        <v>51</v>
      </c>
      <c r="O108">
        <f>(I108*21)/100</f>
      </c>
      <c t="s">
        <v>22</v>
      </c>
    </row>
    <row r="109" spans="1:5" ht="12.75">
      <c r="A109" s="34" t="s">
        <v>52</v>
      </c>
      <c r="E109" s="35" t="s">
        <v>48</v>
      </c>
    </row>
    <row r="110" spans="1:5" ht="12.75">
      <c r="A110" s="36" t="s">
        <v>54</v>
      </c>
      <c r="E110" s="37" t="s">
        <v>646</v>
      </c>
    </row>
    <row r="111" spans="1:5" ht="395.25">
      <c r="A111" t="s">
        <v>56</v>
      </c>
      <c r="E111" s="35" t="s">
        <v>315</v>
      </c>
    </row>
    <row r="112" spans="1:16" ht="12.75">
      <c r="A112" s="25" t="s">
        <v>46</v>
      </c>
      <c s="29" t="s">
        <v>289</v>
      </c>
      <c s="29" t="s">
        <v>317</v>
      </c>
      <c s="25" t="s">
        <v>48</v>
      </c>
      <c s="30" t="s">
        <v>318</v>
      </c>
      <c s="31" t="s">
        <v>114</v>
      </c>
      <c s="32">
        <v>5.8</v>
      </c>
      <c s="33">
        <v>0</v>
      </c>
      <c s="33">
        <f>ROUND(ROUND(H112,2)*ROUND(G112,3),2)</f>
      </c>
      <c s="31" t="s">
        <v>51</v>
      </c>
      <c r="O112">
        <f>(I112*21)/100</f>
      </c>
      <c t="s">
        <v>22</v>
      </c>
    </row>
    <row r="113" spans="1:5" ht="12.75">
      <c r="A113" s="34" t="s">
        <v>52</v>
      </c>
      <c r="E113" s="35" t="s">
        <v>48</v>
      </c>
    </row>
    <row r="114" spans="1:5" ht="12.75">
      <c r="A114" s="36" t="s">
        <v>54</v>
      </c>
      <c r="E114" s="37" t="s">
        <v>647</v>
      </c>
    </row>
    <row r="115" spans="1:5" ht="102">
      <c r="A115" t="s">
        <v>56</v>
      </c>
      <c r="E115" s="35" t="s">
        <v>320</v>
      </c>
    </row>
    <row r="116" spans="1:18" ht="12.75" customHeight="1">
      <c r="A116" s="6" t="s">
        <v>44</v>
      </c>
      <c s="6"/>
      <c s="40" t="s">
        <v>34</v>
      </c>
      <c s="6"/>
      <c s="27" t="s">
        <v>321</v>
      </c>
      <c s="6"/>
      <c s="6"/>
      <c s="6"/>
      <c s="41">
        <f>0+Q116</f>
      </c>
      <c s="6"/>
      <c r="O116">
        <f>0+R116</f>
      </c>
      <c r="Q116">
        <f>0+I117+I121+I125+I129+I133+I137+I141+I145+I149+I153+I157+I161+I165+I169+I173+I177+I181</f>
      </c>
      <c>
        <f>0+O117+O121+O125+O129+O133+O137+O141+O145+O149+O153+O157+O161+O165+O169+O173+O177+O181</f>
      </c>
    </row>
    <row r="117" spans="1:16" ht="12.75">
      <c r="A117" s="25" t="s">
        <v>46</v>
      </c>
      <c s="29" t="s">
        <v>294</v>
      </c>
      <c s="29" t="s">
        <v>514</v>
      </c>
      <c s="25" t="s">
        <v>48</v>
      </c>
      <c s="30" t="s">
        <v>515</v>
      </c>
      <c s="31" t="s">
        <v>50</v>
      </c>
      <c s="32">
        <v>60</v>
      </c>
      <c s="33">
        <v>0</v>
      </c>
      <c s="33">
        <f>ROUND(ROUND(H117,2)*ROUND(G117,3),2)</f>
      </c>
      <c s="31" t="s">
        <v>516</v>
      </c>
      <c r="O117">
        <f>(I117*21)/100</f>
      </c>
      <c t="s">
        <v>22</v>
      </c>
    </row>
    <row r="118" spans="1:5" ht="12.75">
      <c r="A118" s="34" t="s">
        <v>52</v>
      </c>
      <c r="E118" s="35" t="s">
        <v>517</v>
      </c>
    </row>
    <row r="119" spans="1:5" ht="12.75">
      <c r="A119" s="36" t="s">
        <v>54</v>
      </c>
      <c r="E119" s="37" t="s">
        <v>648</v>
      </c>
    </row>
    <row r="120" spans="1:5" ht="127.5">
      <c r="A120" t="s">
        <v>56</v>
      </c>
      <c r="E120" s="35" t="s">
        <v>519</v>
      </c>
    </row>
    <row r="121" spans="1:16" ht="12.75">
      <c r="A121" s="25" t="s">
        <v>46</v>
      </c>
      <c s="29" t="s">
        <v>300</v>
      </c>
      <c s="29" t="s">
        <v>328</v>
      </c>
      <c s="25" t="s">
        <v>48</v>
      </c>
      <c s="30" t="s">
        <v>329</v>
      </c>
      <c s="31" t="s">
        <v>50</v>
      </c>
      <c s="32">
        <v>40</v>
      </c>
      <c s="33">
        <v>0</v>
      </c>
      <c s="33">
        <f>ROUND(ROUND(H121,2)*ROUND(G121,3),2)</f>
      </c>
      <c s="31" t="s">
        <v>51</v>
      </c>
      <c r="O121">
        <f>(I121*21)/100</f>
      </c>
      <c t="s">
        <v>22</v>
      </c>
    </row>
    <row r="122" spans="1:5" ht="12.75">
      <c r="A122" s="34" t="s">
        <v>52</v>
      </c>
      <c r="E122" s="35" t="s">
        <v>48</v>
      </c>
    </row>
    <row r="123" spans="1:5" ht="12.75">
      <c r="A123" s="36" t="s">
        <v>54</v>
      </c>
      <c r="E123" s="37" t="s">
        <v>649</v>
      </c>
    </row>
    <row r="124" spans="1:5" ht="51">
      <c r="A124" t="s">
        <v>56</v>
      </c>
      <c r="E124" s="35" t="s">
        <v>326</v>
      </c>
    </row>
    <row r="125" spans="1:16" ht="12.75">
      <c r="A125" s="25" t="s">
        <v>46</v>
      </c>
      <c s="29" t="s">
        <v>304</v>
      </c>
      <c s="29" t="s">
        <v>522</v>
      </c>
      <c s="25" t="s">
        <v>48</v>
      </c>
      <c s="30" t="s">
        <v>523</v>
      </c>
      <c s="31" t="s">
        <v>50</v>
      </c>
      <c s="32">
        <v>60</v>
      </c>
      <c s="33">
        <v>0</v>
      </c>
      <c s="33">
        <f>ROUND(ROUND(H125,2)*ROUND(G125,3),2)</f>
      </c>
      <c s="31" t="s">
        <v>51</v>
      </c>
      <c r="O125">
        <f>(I125*21)/100</f>
      </c>
      <c t="s">
        <v>22</v>
      </c>
    </row>
    <row r="126" spans="1:5" ht="12.75">
      <c r="A126" s="34" t="s">
        <v>52</v>
      </c>
      <c r="E126" s="35" t="s">
        <v>48</v>
      </c>
    </row>
    <row r="127" spans="1:5" ht="25.5">
      <c r="A127" s="36" t="s">
        <v>54</v>
      </c>
      <c r="E127" s="37" t="s">
        <v>650</v>
      </c>
    </row>
    <row r="128" spans="1:5" ht="51">
      <c r="A128" t="s">
        <v>56</v>
      </c>
      <c r="E128" s="35" t="s">
        <v>326</v>
      </c>
    </row>
    <row r="129" spans="1:16" ht="12.75">
      <c r="A129" s="25" t="s">
        <v>46</v>
      </c>
      <c s="29" t="s">
        <v>310</v>
      </c>
      <c s="29" t="s">
        <v>332</v>
      </c>
      <c s="25" t="s">
        <v>48</v>
      </c>
      <c s="30" t="s">
        <v>333</v>
      </c>
      <c s="31" t="s">
        <v>50</v>
      </c>
      <c s="32">
        <v>40</v>
      </c>
      <c s="33">
        <v>0</v>
      </c>
      <c s="33">
        <f>ROUND(ROUND(H129,2)*ROUND(G129,3),2)</f>
      </c>
      <c s="31" t="s">
        <v>51</v>
      </c>
      <c r="O129">
        <f>(I129*21)/100</f>
      </c>
      <c t="s">
        <v>22</v>
      </c>
    </row>
    <row r="130" spans="1:5" ht="12.75">
      <c r="A130" s="34" t="s">
        <v>52</v>
      </c>
      <c r="E130" s="35" t="s">
        <v>48</v>
      </c>
    </row>
    <row r="131" spans="1:5" ht="12.75">
      <c r="A131" s="36" t="s">
        <v>54</v>
      </c>
      <c r="E131" s="37" t="s">
        <v>651</v>
      </c>
    </row>
    <row r="132" spans="1:5" ht="102">
      <c r="A132" t="s">
        <v>56</v>
      </c>
      <c r="E132" s="35" t="s">
        <v>335</v>
      </c>
    </row>
    <row r="133" spans="1:16" ht="12.75">
      <c r="A133" s="25" t="s">
        <v>46</v>
      </c>
      <c s="29" t="s">
        <v>316</v>
      </c>
      <c s="29" t="s">
        <v>652</v>
      </c>
      <c s="25" t="s">
        <v>48</v>
      </c>
      <c s="30" t="s">
        <v>653</v>
      </c>
      <c s="31" t="s">
        <v>114</v>
      </c>
      <c s="32">
        <v>313.502</v>
      </c>
      <c s="33">
        <v>0</v>
      </c>
      <c s="33">
        <f>ROUND(ROUND(H133,2)*ROUND(G133,3),2)</f>
      </c>
      <c s="31" t="s">
        <v>51</v>
      </c>
      <c r="O133">
        <f>(I133*21)/100</f>
      </c>
      <c t="s">
        <v>22</v>
      </c>
    </row>
    <row r="134" spans="1:5" ht="25.5">
      <c r="A134" s="34" t="s">
        <v>52</v>
      </c>
      <c r="E134" s="35" t="s">
        <v>654</v>
      </c>
    </row>
    <row r="135" spans="1:5" ht="12.75">
      <c r="A135" s="36" t="s">
        <v>54</v>
      </c>
      <c r="E135" s="37" t="s">
        <v>655</v>
      </c>
    </row>
    <row r="136" spans="1:5" ht="102">
      <c r="A136" t="s">
        <v>56</v>
      </c>
      <c r="E136" s="35" t="s">
        <v>656</v>
      </c>
    </row>
    <row r="137" spans="1:16" ht="12.75">
      <c r="A137" s="25" t="s">
        <v>46</v>
      </c>
      <c s="29" t="s">
        <v>322</v>
      </c>
      <c s="29" t="s">
        <v>657</v>
      </c>
      <c s="25" t="s">
        <v>228</v>
      </c>
      <c s="30" t="s">
        <v>658</v>
      </c>
      <c s="31" t="s">
        <v>89</v>
      </c>
      <c s="32">
        <v>28.842</v>
      </c>
      <c s="33">
        <v>0</v>
      </c>
      <c s="33">
        <f>ROUND(ROUND(H137,2)*ROUND(G137,3),2)</f>
      </c>
      <c s="31" t="s">
        <v>51</v>
      </c>
      <c r="O137">
        <f>(I137*21)/100</f>
      </c>
      <c t="s">
        <v>22</v>
      </c>
    </row>
    <row r="138" spans="1:5" ht="25.5">
      <c r="A138" s="34" t="s">
        <v>52</v>
      </c>
      <c r="E138" s="35" t="s">
        <v>659</v>
      </c>
    </row>
    <row r="139" spans="1:5" ht="12.75">
      <c r="A139" s="36" t="s">
        <v>54</v>
      </c>
      <c r="E139" s="37" t="s">
        <v>660</v>
      </c>
    </row>
    <row r="140" spans="1:5" ht="102">
      <c r="A140" t="s">
        <v>56</v>
      </c>
      <c r="E140" s="35" t="s">
        <v>656</v>
      </c>
    </row>
    <row r="141" spans="1:16" ht="12.75">
      <c r="A141" s="25" t="s">
        <v>46</v>
      </c>
      <c s="29" t="s">
        <v>327</v>
      </c>
      <c s="29" t="s">
        <v>657</v>
      </c>
      <c s="25" t="s">
        <v>230</v>
      </c>
      <c s="30" t="s">
        <v>661</v>
      </c>
      <c s="31" t="s">
        <v>89</v>
      </c>
      <c s="32">
        <v>28.842</v>
      </c>
      <c s="33">
        <v>0</v>
      </c>
      <c s="33">
        <f>ROUND(ROUND(H141,2)*ROUND(G141,3),2)</f>
      </c>
      <c s="31" t="s">
        <v>51</v>
      </c>
      <c r="O141">
        <f>(I141*21)/100</f>
      </c>
      <c t="s">
        <v>22</v>
      </c>
    </row>
    <row r="142" spans="1:5" ht="25.5">
      <c r="A142" s="34" t="s">
        <v>52</v>
      </c>
      <c r="E142" s="35" t="s">
        <v>659</v>
      </c>
    </row>
    <row r="143" spans="1:5" ht="12.75">
      <c r="A143" s="36" t="s">
        <v>54</v>
      </c>
      <c r="E143" s="37" t="s">
        <v>660</v>
      </c>
    </row>
    <row r="144" spans="1:5" ht="102">
      <c r="A144" t="s">
        <v>56</v>
      </c>
      <c r="E144" s="35" t="s">
        <v>656</v>
      </c>
    </row>
    <row r="145" spans="1:16" ht="12.75">
      <c r="A145" s="25" t="s">
        <v>46</v>
      </c>
      <c s="29" t="s">
        <v>331</v>
      </c>
      <c s="29" t="s">
        <v>657</v>
      </c>
      <c s="25" t="s">
        <v>662</v>
      </c>
      <c s="30" t="s">
        <v>663</v>
      </c>
      <c s="31" t="s">
        <v>89</v>
      </c>
      <c s="32">
        <v>36.053</v>
      </c>
      <c s="33">
        <v>0</v>
      </c>
      <c s="33">
        <f>ROUND(ROUND(H145,2)*ROUND(G145,3),2)</f>
      </c>
      <c s="31" t="s">
        <v>51</v>
      </c>
      <c r="O145">
        <f>(I145*21)/100</f>
      </c>
      <c t="s">
        <v>22</v>
      </c>
    </row>
    <row r="146" spans="1:5" ht="25.5">
      <c r="A146" s="34" t="s">
        <v>52</v>
      </c>
      <c r="E146" s="35" t="s">
        <v>659</v>
      </c>
    </row>
    <row r="147" spans="1:5" ht="12.75">
      <c r="A147" s="36" t="s">
        <v>54</v>
      </c>
      <c r="E147" s="37" t="s">
        <v>664</v>
      </c>
    </row>
    <row r="148" spans="1:5" ht="102">
      <c r="A148" t="s">
        <v>56</v>
      </c>
      <c r="E148" s="35" t="s">
        <v>656</v>
      </c>
    </row>
    <row r="149" spans="1:16" ht="12.75">
      <c r="A149" s="25" t="s">
        <v>46</v>
      </c>
      <c s="29" t="s">
        <v>336</v>
      </c>
      <c s="29" t="s">
        <v>337</v>
      </c>
      <c s="25" t="s">
        <v>48</v>
      </c>
      <c s="30" t="s">
        <v>338</v>
      </c>
      <c s="31" t="s">
        <v>50</v>
      </c>
      <c s="32">
        <v>239.98</v>
      </c>
      <c s="33">
        <v>0</v>
      </c>
      <c s="33">
        <f>ROUND(ROUND(H149,2)*ROUND(G149,3),2)</f>
      </c>
      <c s="31" t="s">
        <v>51</v>
      </c>
      <c r="O149">
        <f>(I149*21)/100</f>
      </c>
      <c t="s">
        <v>22</v>
      </c>
    </row>
    <row r="150" spans="1:5" ht="12.75">
      <c r="A150" s="34" t="s">
        <v>52</v>
      </c>
      <c r="E150" s="35" t="s">
        <v>48</v>
      </c>
    </row>
    <row r="151" spans="1:5" ht="12.75">
      <c r="A151" s="36" t="s">
        <v>54</v>
      </c>
      <c r="E151" s="37" t="s">
        <v>665</v>
      </c>
    </row>
    <row r="152" spans="1:5" ht="102">
      <c r="A152" t="s">
        <v>56</v>
      </c>
      <c r="E152" s="35" t="s">
        <v>335</v>
      </c>
    </row>
    <row r="153" spans="1:16" ht="12.75">
      <c r="A153" s="25" t="s">
        <v>46</v>
      </c>
      <c s="29" t="s">
        <v>340</v>
      </c>
      <c s="29" t="s">
        <v>341</v>
      </c>
      <c s="25" t="s">
        <v>48</v>
      </c>
      <c s="30" t="s">
        <v>342</v>
      </c>
      <c s="31" t="s">
        <v>50</v>
      </c>
      <c s="32">
        <v>2454.312</v>
      </c>
      <c s="33">
        <v>0</v>
      </c>
      <c s="33">
        <f>ROUND(ROUND(H153,2)*ROUND(G153,3),2)</f>
      </c>
      <c s="31" t="s">
        <v>51</v>
      </c>
      <c r="O153">
        <f>(I153*21)/100</f>
      </c>
      <c t="s">
        <v>22</v>
      </c>
    </row>
    <row r="154" spans="1:5" ht="25.5">
      <c r="A154" s="34" t="s">
        <v>52</v>
      </c>
      <c r="E154" s="35" t="s">
        <v>343</v>
      </c>
    </row>
    <row r="155" spans="1:5" ht="12.75">
      <c r="A155" s="36" t="s">
        <v>54</v>
      </c>
      <c r="E155" s="37" t="s">
        <v>666</v>
      </c>
    </row>
    <row r="156" spans="1:5" ht="51">
      <c r="A156" t="s">
        <v>56</v>
      </c>
      <c r="E156" s="35" t="s">
        <v>345</v>
      </c>
    </row>
    <row r="157" spans="1:16" ht="12.75">
      <c r="A157" s="25" t="s">
        <v>46</v>
      </c>
      <c s="29" t="s">
        <v>346</v>
      </c>
      <c s="29" t="s">
        <v>347</v>
      </c>
      <c s="25" t="s">
        <v>48</v>
      </c>
      <c s="30" t="s">
        <v>348</v>
      </c>
      <c s="31" t="s">
        <v>50</v>
      </c>
      <c s="32">
        <v>4684.693</v>
      </c>
      <c s="33">
        <v>0</v>
      </c>
      <c s="33">
        <f>ROUND(ROUND(H157,2)*ROUND(G157,3),2)</f>
      </c>
      <c s="31" t="s">
        <v>51</v>
      </c>
      <c r="O157">
        <f>(I157*21)/100</f>
      </c>
      <c t="s">
        <v>22</v>
      </c>
    </row>
    <row r="158" spans="1:5" ht="25.5">
      <c r="A158" s="34" t="s">
        <v>52</v>
      </c>
      <c r="E158" s="35" t="s">
        <v>349</v>
      </c>
    </row>
    <row r="159" spans="1:5" ht="12.75">
      <c r="A159" s="36" t="s">
        <v>54</v>
      </c>
      <c r="E159" s="37" t="s">
        <v>667</v>
      </c>
    </row>
    <row r="160" spans="1:5" ht="51">
      <c r="A160" t="s">
        <v>56</v>
      </c>
      <c r="E160" s="35" t="s">
        <v>345</v>
      </c>
    </row>
    <row r="161" spans="1:16" ht="12.75">
      <c r="A161" s="25" t="s">
        <v>46</v>
      </c>
      <c s="29" t="s">
        <v>351</v>
      </c>
      <c s="29" t="s">
        <v>352</v>
      </c>
      <c s="25" t="s">
        <v>48</v>
      </c>
      <c s="30" t="s">
        <v>353</v>
      </c>
      <c s="31" t="s">
        <v>50</v>
      </c>
      <c s="32">
        <v>40</v>
      </c>
      <c s="33">
        <v>0</v>
      </c>
      <c s="33">
        <f>ROUND(ROUND(H161,2)*ROUND(G161,3),2)</f>
      </c>
      <c s="31" t="s">
        <v>51</v>
      </c>
      <c r="O161">
        <f>(I161*21)/100</f>
      </c>
      <c t="s">
        <v>22</v>
      </c>
    </row>
    <row r="162" spans="1:5" ht="12.75">
      <c r="A162" s="34" t="s">
        <v>52</v>
      </c>
      <c r="E162" s="35" t="s">
        <v>48</v>
      </c>
    </row>
    <row r="163" spans="1:5" ht="12.75">
      <c r="A163" s="36" t="s">
        <v>54</v>
      </c>
      <c r="E163" s="37" t="s">
        <v>668</v>
      </c>
    </row>
    <row r="164" spans="1:5" ht="51">
      <c r="A164" t="s">
        <v>56</v>
      </c>
      <c r="E164" s="35" t="s">
        <v>355</v>
      </c>
    </row>
    <row r="165" spans="1:16" ht="12.75">
      <c r="A165" s="25" t="s">
        <v>46</v>
      </c>
      <c s="29" t="s">
        <v>356</v>
      </c>
      <c s="29" t="s">
        <v>357</v>
      </c>
      <c s="25" t="s">
        <v>211</v>
      </c>
      <c s="30" t="s">
        <v>358</v>
      </c>
      <c s="31" t="s">
        <v>114</v>
      </c>
      <c s="32">
        <v>93.096</v>
      </c>
      <c s="33">
        <v>0</v>
      </c>
      <c s="33">
        <f>ROUND(ROUND(H165,2)*ROUND(G165,3),2)</f>
      </c>
      <c s="31" t="s">
        <v>51</v>
      </c>
      <c r="O165">
        <f>(I165*21)/100</f>
      </c>
      <c t="s">
        <v>22</v>
      </c>
    </row>
    <row r="166" spans="1:5" ht="38.25">
      <c r="A166" s="34" t="s">
        <v>52</v>
      </c>
      <c r="E166" s="35" t="s">
        <v>359</v>
      </c>
    </row>
    <row r="167" spans="1:5" ht="25.5">
      <c r="A167" s="36" t="s">
        <v>54</v>
      </c>
      <c r="E167" s="37" t="s">
        <v>669</v>
      </c>
    </row>
    <row r="168" spans="1:5" ht="165.75">
      <c r="A168" t="s">
        <v>56</v>
      </c>
      <c r="E168" s="35" t="s">
        <v>361</v>
      </c>
    </row>
    <row r="169" spans="1:16" ht="12.75">
      <c r="A169" s="25" t="s">
        <v>46</v>
      </c>
      <c s="29" t="s">
        <v>362</v>
      </c>
      <c s="29" t="s">
        <v>363</v>
      </c>
      <c s="25" t="s">
        <v>211</v>
      </c>
      <c s="30" t="s">
        <v>364</v>
      </c>
      <c s="31" t="s">
        <v>114</v>
      </c>
      <c s="32">
        <v>117.965</v>
      </c>
      <c s="33">
        <v>0</v>
      </c>
      <c s="33">
        <f>ROUND(ROUND(H169,2)*ROUND(G169,3),2)</f>
      </c>
      <c s="31" t="s">
        <v>51</v>
      </c>
      <c r="O169">
        <f>(I169*21)/100</f>
      </c>
      <c t="s">
        <v>22</v>
      </c>
    </row>
    <row r="170" spans="1:5" ht="38.25">
      <c r="A170" s="34" t="s">
        <v>52</v>
      </c>
      <c r="E170" s="35" t="s">
        <v>359</v>
      </c>
    </row>
    <row r="171" spans="1:5" ht="25.5">
      <c r="A171" s="36" t="s">
        <v>54</v>
      </c>
      <c r="E171" s="37" t="s">
        <v>670</v>
      </c>
    </row>
    <row r="172" spans="1:5" ht="165.75">
      <c r="A172" t="s">
        <v>56</v>
      </c>
      <c r="E172" s="35" t="s">
        <v>361</v>
      </c>
    </row>
    <row r="173" spans="1:16" ht="12.75">
      <c r="A173" s="25" t="s">
        <v>46</v>
      </c>
      <c s="29" t="s">
        <v>366</v>
      </c>
      <c s="29" t="s">
        <v>367</v>
      </c>
      <c s="25" t="s">
        <v>211</v>
      </c>
      <c s="30" t="s">
        <v>368</v>
      </c>
      <c s="31" t="s">
        <v>114</v>
      </c>
      <c s="32">
        <v>122.542</v>
      </c>
      <c s="33">
        <v>0</v>
      </c>
      <c s="33">
        <f>ROUND(ROUND(H173,2)*ROUND(G173,3),2)</f>
      </c>
      <c s="31" t="s">
        <v>51</v>
      </c>
      <c r="O173">
        <f>(I173*21)/100</f>
      </c>
      <c t="s">
        <v>22</v>
      </c>
    </row>
    <row r="174" spans="1:5" ht="38.25">
      <c r="A174" s="34" t="s">
        <v>52</v>
      </c>
      <c r="E174" s="35" t="s">
        <v>359</v>
      </c>
    </row>
    <row r="175" spans="1:5" ht="38.25">
      <c r="A175" s="36" t="s">
        <v>54</v>
      </c>
      <c r="E175" s="37" t="s">
        <v>671</v>
      </c>
    </row>
    <row r="176" spans="1:5" ht="165.75">
      <c r="A176" t="s">
        <v>56</v>
      </c>
      <c r="E176" s="35" t="s">
        <v>361</v>
      </c>
    </row>
    <row r="177" spans="1:16" ht="12.75">
      <c r="A177" s="25" t="s">
        <v>46</v>
      </c>
      <c s="29" t="s">
        <v>370</v>
      </c>
      <c s="29" t="s">
        <v>371</v>
      </c>
      <c s="25" t="s">
        <v>48</v>
      </c>
      <c s="30" t="s">
        <v>372</v>
      </c>
      <c s="31" t="s">
        <v>50</v>
      </c>
      <c s="32">
        <v>40</v>
      </c>
      <c s="33">
        <v>0</v>
      </c>
      <c s="33">
        <f>ROUND(ROUND(H177,2)*ROUND(G177,3),2)</f>
      </c>
      <c s="31" t="s">
        <v>51</v>
      </c>
      <c r="O177">
        <f>(I177*21)/100</f>
      </c>
      <c t="s">
        <v>22</v>
      </c>
    </row>
    <row r="178" spans="1:5" ht="12.75">
      <c r="A178" s="34" t="s">
        <v>52</v>
      </c>
      <c r="E178" s="35" t="s">
        <v>48</v>
      </c>
    </row>
    <row r="179" spans="1:5" ht="12.75">
      <c r="A179" s="36" t="s">
        <v>54</v>
      </c>
      <c r="E179" s="37" t="s">
        <v>668</v>
      </c>
    </row>
    <row r="180" spans="1:5" ht="25.5">
      <c r="A180" t="s">
        <v>56</v>
      </c>
      <c r="E180" s="35" t="s">
        <v>374</v>
      </c>
    </row>
    <row r="181" spans="1:16" ht="12.75">
      <c r="A181" s="25" t="s">
        <v>46</v>
      </c>
      <c s="29" t="s">
        <v>375</v>
      </c>
      <c s="29" t="s">
        <v>376</v>
      </c>
      <c s="25" t="s">
        <v>48</v>
      </c>
      <c s="30" t="s">
        <v>377</v>
      </c>
      <c s="31" t="s">
        <v>158</v>
      </c>
      <c s="32">
        <v>609.98</v>
      </c>
      <c s="33">
        <v>0</v>
      </c>
      <c s="33">
        <f>ROUND(ROUND(H181,2)*ROUND(G181,3),2)</f>
      </c>
      <c s="31" t="s">
        <v>51</v>
      </c>
      <c r="O181">
        <f>(I181*21)/100</f>
      </c>
      <c t="s">
        <v>22</v>
      </c>
    </row>
    <row r="182" spans="1:5" ht="12.75">
      <c r="A182" s="34" t="s">
        <v>52</v>
      </c>
      <c r="E182" s="35" t="s">
        <v>48</v>
      </c>
    </row>
    <row r="183" spans="1:5" ht="25.5">
      <c r="A183" s="36" t="s">
        <v>54</v>
      </c>
      <c r="E183" s="37" t="s">
        <v>672</v>
      </c>
    </row>
    <row r="184" spans="1:5" ht="38.25">
      <c r="A184" t="s">
        <v>56</v>
      </c>
      <c r="E184" s="35" t="s">
        <v>379</v>
      </c>
    </row>
    <row r="185" spans="1:18" ht="12.75" customHeight="1">
      <c r="A185" s="6" t="s">
        <v>44</v>
      </c>
      <c s="6"/>
      <c s="40" t="s">
        <v>39</v>
      </c>
      <c s="6"/>
      <c s="27" t="s">
        <v>154</v>
      </c>
      <c s="6"/>
      <c s="6"/>
      <c s="6"/>
      <c s="41">
        <f>0+Q185</f>
      </c>
      <c s="6"/>
      <c r="O185">
        <f>0+R185</f>
      </c>
      <c r="Q185">
        <f>0+I186+I190+I194+I198+I202+I206+I210+I214+I218+I222+I226+I230+I234+I238+I242+I246</f>
      </c>
      <c>
        <f>0+O186+O190+O194+O198+O202+O206+O210+O214+O218+O222+O226+O230+O234+O238+O242+O246</f>
      </c>
    </row>
    <row r="186" spans="1:16" ht="12.75">
      <c r="A186" s="25" t="s">
        <v>46</v>
      </c>
      <c s="29" t="s">
        <v>380</v>
      </c>
      <c s="29" t="s">
        <v>395</v>
      </c>
      <c s="25" t="s">
        <v>48</v>
      </c>
      <c s="30" t="s">
        <v>396</v>
      </c>
      <c s="31" t="s">
        <v>60</v>
      </c>
      <c s="32">
        <v>14</v>
      </c>
      <c s="33">
        <v>0</v>
      </c>
      <c s="33">
        <f>ROUND(ROUND(H186,2)*ROUND(G186,3),2)</f>
      </c>
      <c s="31" t="s">
        <v>51</v>
      </c>
      <c r="O186">
        <f>(I186*21)/100</f>
      </c>
      <c t="s">
        <v>22</v>
      </c>
    </row>
    <row r="187" spans="1:5" ht="12.75">
      <c r="A187" s="34" t="s">
        <v>52</v>
      </c>
      <c r="E187" s="35" t="s">
        <v>48</v>
      </c>
    </row>
    <row r="188" spans="1:5" ht="12.75">
      <c r="A188" s="36" t="s">
        <v>54</v>
      </c>
      <c r="E188" s="37" t="s">
        <v>673</v>
      </c>
    </row>
    <row r="189" spans="1:5" ht="51">
      <c r="A189" t="s">
        <v>56</v>
      </c>
      <c r="E189" s="35" t="s">
        <v>398</v>
      </c>
    </row>
    <row r="190" spans="1:16" ht="12.75">
      <c r="A190" s="25" t="s">
        <v>46</v>
      </c>
      <c s="29" t="s">
        <v>386</v>
      </c>
      <c s="29" t="s">
        <v>400</v>
      </c>
      <c s="25" t="s">
        <v>48</v>
      </c>
      <c s="30" t="s">
        <v>401</v>
      </c>
      <c s="31" t="s">
        <v>60</v>
      </c>
      <c s="32">
        <v>4</v>
      </c>
      <c s="33">
        <v>0</v>
      </c>
      <c s="33">
        <f>ROUND(ROUND(H190,2)*ROUND(G190,3),2)</f>
      </c>
      <c s="31" t="s">
        <v>51</v>
      </c>
      <c r="O190">
        <f>(I190*21)/100</f>
      </c>
      <c t="s">
        <v>22</v>
      </c>
    </row>
    <row r="191" spans="1:5" ht="12.75">
      <c r="A191" s="34" t="s">
        <v>52</v>
      </c>
      <c r="E191" s="35" t="s">
        <v>219</v>
      </c>
    </row>
    <row r="192" spans="1:5" ht="12.75">
      <c r="A192" s="36" t="s">
        <v>54</v>
      </c>
      <c r="E192" s="37" t="s">
        <v>434</v>
      </c>
    </row>
    <row r="193" spans="1:5" ht="25.5">
      <c r="A193" t="s">
        <v>56</v>
      </c>
      <c r="E193" s="35" t="s">
        <v>403</v>
      </c>
    </row>
    <row r="194" spans="1:16" ht="25.5">
      <c r="A194" s="25" t="s">
        <v>46</v>
      </c>
      <c s="29" t="s">
        <v>390</v>
      </c>
      <c s="29" t="s">
        <v>409</v>
      </c>
      <c s="25" t="s">
        <v>48</v>
      </c>
      <c s="30" t="s">
        <v>410</v>
      </c>
      <c s="31" t="s">
        <v>60</v>
      </c>
      <c s="32">
        <v>17</v>
      </c>
      <c s="33">
        <v>0</v>
      </c>
      <c s="33">
        <f>ROUND(ROUND(H194,2)*ROUND(G194,3),2)</f>
      </c>
      <c s="31" t="s">
        <v>51</v>
      </c>
      <c r="O194">
        <f>(I194*21)/100</f>
      </c>
      <c t="s">
        <v>22</v>
      </c>
    </row>
    <row r="195" spans="1:5" ht="12.75">
      <c r="A195" s="34" t="s">
        <v>52</v>
      </c>
      <c r="E195" s="35" t="s">
        <v>411</v>
      </c>
    </row>
    <row r="196" spans="1:5" ht="12.75">
      <c r="A196" s="36" t="s">
        <v>54</v>
      </c>
      <c r="E196" s="37" t="s">
        <v>412</v>
      </c>
    </row>
    <row r="197" spans="1:5" ht="25.5">
      <c r="A197" t="s">
        <v>56</v>
      </c>
      <c r="E197" s="35" t="s">
        <v>413</v>
      </c>
    </row>
    <row r="198" spans="1:16" ht="12.75">
      <c r="A198" s="25" t="s">
        <v>46</v>
      </c>
      <c s="29" t="s">
        <v>394</v>
      </c>
      <c s="29" t="s">
        <v>415</v>
      </c>
      <c s="25" t="s">
        <v>48</v>
      </c>
      <c s="30" t="s">
        <v>416</v>
      </c>
      <c s="31" t="s">
        <v>60</v>
      </c>
      <c s="32">
        <v>18</v>
      </c>
      <c s="33">
        <v>0</v>
      </c>
      <c s="33">
        <f>ROUND(ROUND(H198,2)*ROUND(G198,3),2)</f>
      </c>
      <c s="31" t="s">
        <v>51</v>
      </c>
      <c r="O198">
        <f>(I198*21)/100</f>
      </c>
      <c t="s">
        <v>22</v>
      </c>
    </row>
    <row r="199" spans="1:5" ht="51">
      <c r="A199" s="34" t="s">
        <v>52</v>
      </c>
      <c r="E199" s="35" t="s">
        <v>159</v>
      </c>
    </row>
    <row r="200" spans="1:5" ht="12.75">
      <c r="A200" s="36" t="s">
        <v>54</v>
      </c>
      <c r="E200" s="37" t="s">
        <v>417</v>
      </c>
    </row>
    <row r="201" spans="1:5" ht="25.5">
      <c r="A201" t="s">
        <v>56</v>
      </c>
      <c r="E201" s="35" t="s">
        <v>170</v>
      </c>
    </row>
    <row r="202" spans="1:16" ht="12.75">
      <c r="A202" s="25" t="s">
        <v>46</v>
      </c>
      <c s="29" t="s">
        <v>399</v>
      </c>
      <c s="29" t="s">
        <v>419</v>
      </c>
      <c s="25" t="s">
        <v>48</v>
      </c>
      <c s="30" t="s">
        <v>420</v>
      </c>
      <c s="31" t="s">
        <v>50</v>
      </c>
      <c s="32">
        <v>6</v>
      </c>
      <c s="33">
        <v>0</v>
      </c>
      <c s="33">
        <f>ROUND(ROUND(H202,2)*ROUND(G202,3),2)</f>
      </c>
      <c s="31" t="s">
        <v>51</v>
      </c>
      <c r="O202">
        <f>(I202*21)/100</f>
      </c>
      <c t="s">
        <v>22</v>
      </c>
    </row>
    <row r="203" spans="1:5" ht="12.75">
      <c r="A203" s="34" t="s">
        <v>52</v>
      </c>
      <c r="E203" s="35" t="s">
        <v>48</v>
      </c>
    </row>
    <row r="204" spans="1:5" ht="12.75">
      <c r="A204" s="36" t="s">
        <v>54</v>
      </c>
      <c r="E204" s="37" t="s">
        <v>674</v>
      </c>
    </row>
    <row r="205" spans="1:5" ht="25.5">
      <c r="A205" t="s">
        <v>56</v>
      </c>
      <c r="E205" s="35" t="s">
        <v>413</v>
      </c>
    </row>
    <row r="206" spans="1:16" ht="12.75">
      <c r="A206" s="25" t="s">
        <v>46</v>
      </c>
      <c s="29" t="s">
        <v>404</v>
      </c>
      <c s="29" t="s">
        <v>675</v>
      </c>
      <c s="25" t="s">
        <v>48</v>
      </c>
      <c s="30" t="s">
        <v>676</v>
      </c>
      <c s="31" t="s">
        <v>50</v>
      </c>
      <c s="32">
        <v>6</v>
      </c>
      <c s="33">
        <v>0</v>
      </c>
      <c s="33">
        <f>ROUND(ROUND(H206,2)*ROUND(G206,3),2)</f>
      </c>
      <c s="31" t="s">
        <v>51</v>
      </c>
      <c r="O206">
        <f>(I206*21)/100</f>
      </c>
      <c t="s">
        <v>22</v>
      </c>
    </row>
    <row r="207" spans="1:5" ht="51">
      <c r="A207" s="34" t="s">
        <v>52</v>
      </c>
      <c r="E207" s="35" t="s">
        <v>159</v>
      </c>
    </row>
    <row r="208" spans="1:5" ht="12.75">
      <c r="A208" s="36" t="s">
        <v>54</v>
      </c>
      <c r="E208" s="37" t="s">
        <v>674</v>
      </c>
    </row>
    <row r="209" spans="1:5" ht="25.5">
      <c r="A209" t="s">
        <v>56</v>
      </c>
      <c r="E209" s="35" t="s">
        <v>170</v>
      </c>
    </row>
    <row r="210" spans="1:16" ht="25.5">
      <c r="A210" s="25" t="s">
        <v>46</v>
      </c>
      <c s="29" t="s">
        <v>408</v>
      </c>
      <c s="29" t="s">
        <v>423</v>
      </c>
      <c s="25" t="s">
        <v>48</v>
      </c>
      <c s="30" t="s">
        <v>424</v>
      </c>
      <c s="31" t="s">
        <v>60</v>
      </c>
      <c s="32">
        <v>12</v>
      </c>
      <c s="33">
        <v>0</v>
      </c>
      <c s="33">
        <f>ROUND(ROUND(H210,2)*ROUND(G210,3),2)</f>
      </c>
      <c s="31" t="s">
        <v>51</v>
      </c>
      <c r="O210">
        <f>(I210*21)/100</f>
      </c>
      <c t="s">
        <v>22</v>
      </c>
    </row>
    <row r="211" spans="1:5" ht="12.75">
      <c r="A211" s="34" t="s">
        <v>52</v>
      </c>
      <c r="E211" s="35" t="s">
        <v>425</v>
      </c>
    </row>
    <row r="212" spans="1:5" ht="12.75">
      <c r="A212" s="36" t="s">
        <v>54</v>
      </c>
      <c r="E212" s="37" t="s">
        <v>426</v>
      </c>
    </row>
    <row r="213" spans="1:5" ht="25.5">
      <c r="A213" t="s">
        <v>56</v>
      </c>
      <c r="E213" s="35" t="s">
        <v>427</v>
      </c>
    </row>
    <row r="214" spans="1:16" ht="12.75">
      <c r="A214" s="25" t="s">
        <v>46</v>
      </c>
      <c s="29" t="s">
        <v>414</v>
      </c>
      <c s="29" t="s">
        <v>429</v>
      </c>
      <c s="25" t="s">
        <v>48</v>
      </c>
      <c s="30" t="s">
        <v>430</v>
      </c>
      <c s="31" t="s">
        <v>60</v>
      </c>
      <c s="32">
        <v>14</v>
      </c>
      <c s="33">
        <v>0</v>
      </c>
      <c s="33">
        <f>ROUND(ROUND(H214,2)*ROUND(G214,3),2)</f>
      </c>
      <c s="31" t="s">
        <v>51</v>
      </c>
      <c r="O214">
        <f>(I214*21)/100</f>
      </c>
      <c t="s">
        <v>22</v>
      </c>
    </row>
    <row r="215" spans="1:5" ht="51">
      <c r="A215" s="34" t="s">
        <v>52</v>
      </c>
      <c r="E215" s="35" t="s">
        <v>159</v>
      </c>
    </row>
    <row r="216" spans="1:5" ht="12.75">
      <c r="A216" s="36" t="s">
        <v>54</v>
      </c>
      <c r="E216" s="37" t="s">
        <v>426</v>
      </c>
    </row>
    <row r="217" spans="1:5" ht="25.5">
      <c r="A217" t="s">
        <v>56</v>
      </c>
      <c r="E217" s="35" t="s">
        <v>170</v>
      </c>
    </row>
    <row r="218" spans="1:16" ht="12.75">
      <c r="A218" s="25" t="s">
        <v>46</v>
      </c>
      <c s="29" t="s">
        <v>418</v>
      </c>
      <c s="29" t="s">
        <v>677</v>
      </c>
      <c s="25" t="s">
        <v>48</v>
      </c>
      <c s="30" t="s">
        <v>678</v>
      </c>
      <c s="31" t="s">
        <v>60</v>
      </c>
      <c s="32">
        <v>2</v>
      </c>
      <c s="33">
        <v>0</v>
      </c>
      <c s="33">
        <f>ROUND(ROUND(H218,2)*ROUND(G218,3),2)</f>
      </c>
      <c s="31" t="s">
        <v>51</v>
      </c>
      <c r="O218">
        <f>(I218*21)/100</f>
      </c>
      <c t="s">
        <v>22</v>
      </c>
    </row>
    <row r="219" spans="1:5" ht="51">
      <c r="A219" s="34" t="s">
        <v>52</v>
      </c>
      <c r="E219" s="35" t="s">
        <v>159</v>
      </c>
    </row>
    <row r="220" spans="1:5" ht="12.75">
      <c r="A220" s="36" t="s">
        <v>54</v>
      </c>
      <c r="E220" s="37" t="s">
        <v>426</v>
      </c>
    </row>
    <row r="221" spans="1:5" ht="25.5">
      <c r="A221" t="s">
        <v>56</v>
      </c>
      <c r="E221" s="35" t="s">
        <v>170</v>
      </c>
    </row>
    <row r="222" spans="1:16" ht="12.75">
      <c r="A222" s="25" t="s">
        <v>46</v>
      </c>
      <c s="29" t="s">
        <v>422</v>
      </c>
      <c s="29" t="s">
        <v>432</v>
      </c>
      <c s="25" t="s">
        <v>48</v>
      </c>
      <c s="30" t="s">
        <v>433</v>
      </c>
      <c s="31" t="s">
        <v>60</v>
      </c>
      <c s="32">
        <v>2</v>
      </c>
      <c s="33">
        <v>0</v>
      </c>
      <c s="33">
        <f>ROUND(ROUND(H222,2)*ROUND(G222,3),2)</f>
      </c>
      <c s="31" t="s">
        <v>51</v>
      </c>
      <c r="O222">
        <f>(I222*21)/100</f>
      </c>
      <c t="s">
        <v>22</v>
      </c>
    </row>
    <row r="223" spans="1:5" ht="12.75">
      <c r="A223" s="34" t="s">
        <v>52</v>
      </c>
      <c r="E223" s="35" t="s">
        <v>48</v>
      </c>
    </row>
    <row r="224" spans="1:5" ht="12.75">
      <c r="A224" s="36" t="s">
        <v>54</v>
      </c>
      <c r="E224" s="37" t="s">
        <v>426</v>
      </c>
    </row>
    <row r="225" spans="1:5" ht="25.5">
      <c r="A225" t="s">
        <v>56</v>
      </c>
      <c r="E225" s="35" t="s">
        <v>427</v>
      </c>
    </row>
    <row r="226" spans="1:16" ht="25.5">
      <c r="A226" s="25" t="s">
        <v>46</v>
      </c>
      <c s="29" t="s">
        <v>428</v>
      </c>
      <c s="29" t="s">
        <v>436</v>
      </c>
      <c s="25" t="s">
        <v>48</v>
      </c>
      <c s="30" t="s">
        <v>437</v>
      </c>
      <c s="31" t="s">
        <v>50</v>
      </c>
      <c s="32">
        <v>157.5</v>
      </c>
      <c s="33">
        <v>0</v>
      </c>
      <c s="33">
        <f>ROUND(ROUND(H226,2)*ROUND(G226,3),2)</f>
      </c>
      <c s="31" t="s">
        <v>51</v>
      </c>
      <c r="O226">
        <f>(I226*21)/100</f>
      </c>
      <c t="s">
        <v>22</v>
      </c>
    </row>
    <row r="227" spans="1:5" ht="25.5">
      <c r="A227" s="34" t="s">
        <v>52</v>
      </c>
      <c r="E227" s="35" t="s">
        <v>438</v>
      </c>
    </row>
    <row r="228" spans="1:5" ht="127.5">
      <c r="A228" s="36" t="s">
        <v>54</v>
      </c>
      <c r="E228" s="37" t="s">
        <v>679</v>
      </c>
    </row>
    <row r="229" spans="1:5" ht="38.25">
      <c r="A229" t="s">
        <v>56</v>
      </c>
      <c r="E229" s="35" t="s">
        <v>440</v>
      </c>
    </row>
    <row r="230" spans="1:16" ht="25.5">
      <c r="A230" s="25" t="s">
        <v>46</v>
      </c>
      <c s="29" t="s">
        <v>431</v>
      </c>
      <c s="29" t="s">
        <v>442</v>
      </c>
      <c s="25" t="s">
        <v>48</v>
      </c>
      <c s="30" t="s">
        <v>443</v>
      </c>
      <c s="31" t="s">
        <v>50</v>
      </c>
      <c s="32">
        <v>157.5</v>
      </c>
      <c s="33">
        <v>0</v>
      </c>
      <c s="33">
        <f>ROUND(ROUND(H230,2)*ROUND(G230,3),2)</f>
      </c>
      <c s="31" t="s">
        <v>51</v>
      </c>
      <c r="O230">
        <f>(I230*21)/100</f>
      </c>
      <c t="s">
        <v>22</v>
      </c>
    </row>
    <row r="231" spans="1:5" ht="25.5">
      <c r="A231" s="34" t="s">
        <v>52</v>
      </c>
      <c r="E231" s="35" t="s">
        <v>444</v>
      </c>
    </row>
    <row r="232" spans="1:5" ht="127.5">
      <c r="A232" s="36" t="s">
        <v>54</v>
      </c>
      <c r="E232" s="37" t="s">
        <v>679</v>
      </c>
    </row>
    <row r="233" spans="1:5" ht="38.25">
      <c r="A233" t="s">
        <v>56</v>
      </c>
      <c r="E233" s="35" t="s">
        <v>440</v>
      </c>
    </row>
    <row r="234" spans="1:16" ht="12.75">
      <c r="A234" s="25" t="s">
        <v>46</v>
      </c>
      <c s="29" t="s">
        <v>435</v>
      </c>
      <c s="29" t="s">
        <v>584</v>
      </c>
      <c s="25" t="s">
        <v>48</v>
      </c>
      <c s="30" t="s">
        <v>585</v>
      </c>
      <c s="31" t="s">
        <v>60</v>
      </c>
      <c s="32">
        <v>16</v>
      </c>
      <c s="33">
        <v>0</v>
      </c>
      <c s="33">
        <f>ROUND(ROUND(H234,2)*ROUND(G234,3),2)</f>
      </c>
      <c s="31" t="s">
        <v>51</v>
      </c>
      <c r="O234">
        <f>(I234*21)/100</f>
      </c>
      <c t="s">
        <v>22</v>
      </c>
    </row>
    <row r="235" spans="1:5" ht="12.75">
      <c r="A235" s="34" t="s">
        <v>52</v>
      </c>
      <c r="E235" s="35" t="s">
        <v>48</v>
      </c>
    </row>
    <row r="236" spans="1:5" ht="38.25">
      <c r="A236" s="36" t="s">
        <v>54</v>
      </c>
      <c r="E236" s="37" t="s">
        <v>680</v>
      </c>
    </row>
    <row r="237" spans="1:5" ht="38.25">
      <c r="A237" t="s">
        <v>56</v>
      </c>
      <c r="E237" s="35" t="s">
        <v>587</v>
      </c>
    </row>
    <row r="238" spans="1:16" ht="12.75">
      <c r="A238" s="25" t="s">
        <v>46</v>
      </c>
      <c s="29" t="s">
        <v>441</v>
      </c>
      <c s="29" t="s">
        <v>446</v>
      </c>
      <c s="25" t="s">
        <v>48</v>
      </c>
      <c s="30" t="s">
        <v>447</v>
      </c>
      <c s="31" t="s">
        <v>158</v>
      </c>
      <c s="32">
        <v>16</v>
      </c>
      <c s="33">
        <v>0</v>
      </c>
      <c s="33">
        <f>ROUND(ROUND(H238,2)*ROUND(G238,3),2)</f>
      </c>
      <c s="31" t="s">
        <v>51</v>
      </c>
      <c r="O238">
        <f>(I238*21)/100</f>
      </c>
      <c t="s">
        <v>22</v>
      </c>
    </row>
    <row r="239" spans="1:5" ht="12.75">
      <c r="A239" s="34" t="s">
        <v>52</v>
      </c>
      <c r="E239" s="35" t="s">
        <v>448</v>
      </c>
    </row>
    <row r="240" spans="1:5" ht="12.75">
      <c r="A240" s="36" t="s">
        <v>54</v>
      </c>
      <c r="E240" s="37" t="s">
        <v>681</v>
      </c>
    </row>
    <row r="241" spans="1:5" ht="63.75">
      <c r="A241" t="s">
        <v>56</v>
      </c>
      <c r="E241" s="35" t="s">
        <v>450</v>
      </c>
    </row>
    <row r="242" spans="1:16" ht="12.75">
      <c r="A242" s="25" t="s">
        <v>46</v>
      </c>
      <c s="29" t="s">
        <v>445</v>
      </c>
      <c s="29" t="s">
        <v>452</v>
      </c>
      <c s="25" t="s">
        <v>48</v>
      </c>
      <c s="30" t="s">
        <v>453</v>
      </c>
      <c s="31" t="s">
        <v>158</v>
      </c>
      <c s="32">
        <v>609.98</v>
      </c>
      <c s="33">
        <v>0</v>
      </c>
      <c s="33">
        <f>ROUND(ROUND(H242,2)*ROUND(G242,3),2)</f>
      </c>
      <c s="31" t="s">
        <v>51</v>
      </c>
      <c r="O242">
        <f>(I242*21)/100</f>
      </c>
      <c t="s">
        <v>22</v>
      </c>
    </row>
    <row r="243" spans="1:5" ht="12.75">
      <c r="A243" s="34" t="s">
        <v>52</v>
      </c>
      <c r="E243" s="35" t="s">
        <v>48</v>
      </c>
    </row>
    <row r="244" spans="1:5" ht="25.5">
      <c r="A244" s="36" t="s">
        <v>54</v>
      </c>
      <c r="E244" s="37" t="s">
        <v>682</v>
      </c>
    </row>
    <row r="245" spans="1:5" ht="25.5">
      <c r="A245" t="s">
        <v>56</v>
      </c>
      <c r="E245" s="35" t="s">
        <v>455</v>
      </c>
    </row>
    <row r="246" spans="1:16" ht="12.75">
      <c r="A246" s="25" t="s">
        <v>46</v>
      </c>
      <c s="29" t="s">
        <v>451</v>
      </c>
      <c s="29" t="s">
        <v>457</v>
      </c>
      <c s="25" t="s">
        <v>48</v>
      </c>
      <c s="30" t="s">
        <v>458</v>
      </c>
      <c s="31" t="s">
        <v>114</v>
      </c>
      <c s="32">
        <v>10</v>
      </c>
      <c s="33">
        <v>0</v>
      </c>
      <c s="33">
        <f>ROUND(ROUND(H246,2)*ROUND(G246,3),2)</f>
      </c>
      <c s="31" t="s">
        <v>51</v>
      </c>
      <c r="O246">
        <f>(I246*21)/100</f>
      </c>
      <c t="s">
        <v>22</v>
      </c>
    </row>
    <row r="247" spans="1:5" ht="12.75">
      <c r="A247" s="34" t="s">
        <v>52</v>
      </c>
      <c r="E247" s="35" t="s">
        <v>115</v>
      </c>
    </row>
    <row r="248" spans="1:5" ht="25.5">
      <c r="A248" s="36" t="s">
        <v>54</v>
      </c>
      <c r="E248" s="37" t="s">
        <v>683</v>
      </c>
    </row>
    <row r="249" spans="1:5" ht="76.5">
      <c r="A249" t="s">
        <v>56</v>
      </c>
      <c r="E249" s="35" t="s">
        <v>460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0+O8+O29+O114+O123+O132+O185+O190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684</v>
      </c>
      <c s="38">
        <f>0+I8+I29+I114+I123+I132+I185+I190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684</v>
      </c>
      <c s="6"/>
      <c s="18" t="s">
        <v>685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</f>
      </c>
      <c>
        <f>0+O9+O13+O17+O21+O25</f>
      </c>
    </row>
    <row r="9" spans="1:16" ht="12.75">
      <c r="A9" s="25" t="s">
        <v>46</v>
      </c>
      <c s="29" t="s">
        <v>28</v>
      </c>
      <c s="29" t="s">
        <v>86</v>
      </c>
      <c s="25" t="s">
        <v>48</v>
      </c>
      <c s="30" t="s">
        <v>202</v>
      </c>
      <c s="31" t="s">
        <v>89</v>
      </c>
      <c s="32">
        <v>5.484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63.75">
      <c r="A11" s="36" t="s">
        <v>54</v>
      </c>
      <c r="E11" s="37" t="s">
        <v>686</v>
      </c>
    </row>
    <row r="12" spans="1:5" ht="25.5">
      <c r="A12" t="s">
        <v>56</v>
      </c>
      <c r="E12" s="35" t="s">
        <v>204</v>
      </c>
    </row>
    <row r="13" spans="1:16" ht="25.5">
      <c r="A13" s="25" t="s">
        <v>46</v>
      </c>
      <c s="29" t="s">
        <v>22</v>
      </c>
      <c s="29" t="s">
        <v>86</v>
      </c>
      <c s="25" t="s">
        <v>87</v>
      </c>
      <c s="30" t="s">
        <v>88</v>
      </c>
      <c s="31" t="s">
        <v>89</v>
      </c>
      <c s="32">
        <v>122.4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38.25">
      <c r="A15" s="36" t="s">
        <v>54</v>
      </c>
      <c r="E15" s="37" t="s">
        <v>687</v>
      </c>
    </row>
    <row r="16" spans="1:5" ht="89.25">
      <c r="A16" t="s">
        <v>56</v>
      </c>
      <c r="E16" s="35" t="s">
        <v>91</v>
      </c>
    </row>
    <row r="17" spans="1:16" ht="25.5">
      <c r="A17" s="25" t="s">
        <v>46</v>
      </c>
      <c s="29" t="s">
        <v>21</v>
      </c>
      <c s="29" t="s">
        <v>92</v>
      </c>
      <c s="25" t="s">
        <v>87</v>
      </c>
      <c s="30" t="s">
        <v>88</v>
      </c>
      <c s="31" t="s">
        <v>89</v>
      </c>
      <c s="32">
        <v>2397.159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93</v>
      </c>
    </row>
    <row r="19" spans="1:5" ht="114.75">
      <c r="A19" s="36" t="s">
        <v>54</v>
      </c>
      <c r="E19" s="37" t="s">
        <v>688</v>
      </c>
    </row>
    <row r="20" spans="1:5" ht="89.25">
      <c r="A20" t="s">
        <v>56</v>
      </c>
      <c r="E20" s="35" t="s">
        <v>91</v>
      </c>
    </row>
    <row r="21" spans="1:16" ht="12.75">
      <c r="A21" s="25" t="s">
        <v>46</v>
      </c>
      <c s="29" t="s">
        <v>32</v>
      </c>
      <c s="29" t="s">
        <v>207</v>
      </c>
      <c s="25" t="s">
        <v>48</v>
      </c>
      <c s="30" t="s">
        <v>208</v>
      </c>
      <c s="31" t="s">
        <v>89</v>
      </c>
      <c s="32">
        <v>0.174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48</v>
      </c>
    </row>
    <row r="23" spans="1:5" ht="12.75">
      <c r="A23" s="36" t="s">
        <v>54</v>
      </c>
      <c r="E23" s="37" t="s">
        <v>689</v>
      </c>
    </row>
    <row r="24" spans="1:5" ht="140.25">
      <c r="A24" t="s">
        <v>56</v>
      </c>
      <c r="E24" s="35" t="s">
        <v>98</v>
      </c>
    </row>
    <row r="25" spans="1:16" ht="25.5">
      <c r="A25" s="25" t="s">
        <v>46</v>
      </c>
      <c s="29" t="s">
        <v>34</v>
      </c>
      <c s="29" t="s">
        <v>210</v>
      </c>
      <c s="25" t="s">
        <v>211</v>
      </c>
      <c s="30" t="s">
        <v>212</v>
      </c>
      <c s="31" t="s">
        <v>89</v>
      </c>
      <c s="32">
        <v>86.135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51">
      <c r="A27" s="36" t="s">
        <v>54</v>
      </c>
      <c r="E27" s="37" t="s">
        <v>690</v>
      </c>
    </row>
    <row r="28" spans="1:5" ht="140.25">
      <c r="A28" t="s">
        <v>56</v>
      </c>
      <c r="E28" s="35" t="s">
        <v>98</v>
      </c>
    </row>
    <row r="29" spans="1:18" ht="12.75" customHeight="1">
      <c r="A29" s="6" t="s">
        <v>44</v>
      </c>
      <c s="6"/>
      <c s="40" t="s">
        <v>28</v>
      </c>
      <c s="6"/>
      <c s="27" t="s">
        <v>45</v>
      </c>
      <c s="6"/>
      <c s="6"/>
      <c s="6"/>
      <c s="41">
        <f>0+Q29</f>
      </c>
      <c s="6"/>
      <c r="O29">
        <f>0+R29</f>
      </c>
      <c r="Q29">
        <f>0+I30+I34+I38+I42+I46+I50+I54+I58+I62+I66+I70+I74+I78+I82+I86+I90+I94+I98+I102+I106+I110</f>
      </c>
      <c>
        <f>0+O30+O34+O38+O42+O46+O50+O54+O58+O62+O66+O70+O74+O78+O82+O86+O90+O94+O98+O102+O106+O110</f>
      </c>
    </row>
    <row r="30" spans="1:16" ht="12.75">
      <c r="A30" s="25" t="s">
        <v>46</v>
      </c>
      <c s="29" t="s">
        <v>36</v>
      </c>
      <c s="29" t="s">
        <v>47</v>
      </c>
      <c s="25" t="s">
        <v>48</v>
      </c>
      <c s="30" t="s">
        <v>49</v>
      </c>
      <c s="31" t="s">
        <v>50</v>
      </c>
      <c s="32">
        <v>60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51">
      <c r="A31" s="34" t="s">
        <v>52</v>
      </c>
      <c r="E31" s="35" t="s">
        <v>53</v>
      </c>
    </row>
    <row r="32" spans="1:5" ht="25.5">
      <c r="A32" s="36" t="s">
        <v>54</v>
      </c>
      <c r="E32" s="37" t="s">
        <v>691</v>
      </c>
    </row>
    <row r="33" spans="1:5" ht="38.25">
      <c r="A33" t="s">
        <v>56</v>
      </c>
      <c r="E33" s="35" t="s">
        <v>57</v>
      </c>
    </row>
    <row r="34" spans="1:16" ht="12.75">
      <c r="A34" s="25" t="s">
        <v>46</v>
      </c>
      <c s="29" t="s">
        <v>77</v>
      </c>
      <c s="29" t="s">
        <v>70</v>
      </c>
      <c s="25" t="s">
        <v>48</v>
      </c>
      <c s="30" t="s">
        <v>71</v>
      </c>
      <c s="31" t="s">
        <v>60</v>
      </c>
      <c s="32">
        <v>2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63.75">
      <c r="A35" s="34" t="s">
        <v>52</v>
      </c>
      <c r="E35" s="35" t="s">
        <v>61</v>
      </c>
    </row>
    <row r="36" spans="1:5" ht="25.5">
      <c r="A36" s="36" t="s">
        <v>54</v>
      </c>
      <c r="E36" s="37" t="s">
        <v>468</v>
      </c>
    </row>
    <row r="37" spans="1:5" ht="127.5">
      <c r="A37" t="s">
        <v>56</v>
      </c>
      <c r="E37" s="35" t="s">
        <v>216</v>
      </c>
    </row>
    <row r="38" spans="1:16" ht="12.75">
      <c r="A38" s="25" t="s">
        <v>46</v>
      </c>
      <c s="29" t="s">
        <v>118</v>
      </c>
      <c s="29" t="s">
        <v>217</v>
      </c>
      <c s="25" t="s">
        <v>48</v>
      </c>
      <c s="30" t="s">
        <v>218</v>
      </c>
      <c s="31" t="s">
        <v>114</v>
      </c>
      <c s="32">
        <v>2.025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219</v>
      </c>
    </row>
    <row r="40" spans="1:5" ht="25.5">
      <c r="A40" s="36" t="s">
        <v>54</v>
      </c>
      <c r="E40" s="37" t="s">
        <v>692</v>
      </c>
    </row>
    <row r="41" spans="1:5" ht="63.75">
      <c r="A41" t="s">
        <v>56</v>
      </c>
      <c r="E41" s="35" t="s">
        <v>117</v>
      </c>
    </row>
    <row r="42" spans="1:16" ht="25.5">
      <c r="A42" s="25" t="s">
        <v>46</v>
      </c>
      <c s="29" t="s">
        <v>39</v>
      </c>
      <c s="29" t="s">
        <v>221</v>
      </c>
      <c s="25" t="s">
        <v>48</v>
      </c>
      <c s="30" t="s">
        <v>222</v>
      </c>
      <c s="31" t="s">
        <v>114</v>
      </c>
      <c s="32">
        <v>9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12.75">
      <c r="A43" s="34" t="s">
        <v>52</v>
      </c>
      <c r="E43" s="35" t="s">
        <v>115</v>
      </c>
    </row>
    <row r="44" spans="1:5" ht="12.75">
      <c r="A44" s="36" t="s">
        <v>54</v>
      </c>
      <c r="E44" s="37" t="s">
        <v>693</v>
      </c>
    </row>
    <row r="45" spans="1:5" ht="63.75">
      <c r="A45" t="s">
        <v>56</v>
      </c>
      <c r="E45" s="35" t="s">
        <v>117</v>
      </c>
    </row>
    <row r="46" spans="1:16" ht="12.75">
      <c r="A46" s="25" t="s">
        <v>46</v>
      </c>
      <c s="29" t="s">
        <v>41</v>
      </c>
      <c s="29" t="s">
        <v>119</v>
      </c>
      <c s="25" t="s">
        <v>228</v>
      </c>
      <c s="30" t="s">
        <v>120</v>
      </c>
      <c s="31" t="s">
        <v>114</v>
      </c>
      <c s="32">
        <v>1628.351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38.25">
      <c r="A47" s="34" t="s">
        <v>52</v>
      </c>
      <c r="E47" s="35" t="s">
        <v>121</v>
      </c>
    </row>
    <row r="48" spans="1:5" ht="89.25">
      <c r="A48" s="36" t="s">
        <v>54</v>
      </c>
      <c r="E48" s="37" t="s">
        <v>694</v>
      </c>
    </row>
    <row r="49" spans="1:5" ht="63.75">
      <c r="A49" t="s">
        <v>56</v>
      </c>
      <c r="E49" s="35" t="s">
        <v>117</v>
      </c>
    </row>
    <row r="50" spans="1:16" ht="12.75">
      <c r="A50" s="25" t="s">
        <v>46</v>
      </c>
      <c s="29" t="s">
        <v>43</v>
      </c>
      <c s="29" t="s">
        <v>119</v>
      </c>
      <c s="25" t="s">
        <v>230</v>
      </c>
      <c s="30" t="s">
        <v>120</v>
      </c>
      <c s="31" t="s">
        <v>114</v>
      </c>
      <c s="32">
        <v>158.264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51">
      <c r="A51" s="34" t="s">
        <v>52</v>
      </c>
      <c r="E51" s="35" t="s">
        <v>231</v>
      </c>
    </row>
    <row r="52" spans="1:5" ht="25.5">
      <c r="A52" s="36" t="s">
        <v>54</v>
      </c>
      <c r="E52" s="37" t="s">
        <v>695</v>
      </c>
    </row>
    <row r="53" spans="1:5" ht="89.25">
      <c r="A53" t="s">
        <v>56</v>
      </c>
      <c r="E53" s="35" t="s">
        <v>233</v>
      </c>
    </row>
    <row r="54" spans="1:16" ht="12.75">
      <c r="A54" s="25" t="s">
        <v>46</v>
      </c>
      <c s="29" t="s">
        <v>138</v>
      </c>
      <c s="29" t="s">
        <v>234</v>
      </c>
      <c s="25" t="s">
        <v>48</v>
      </c>
      <c s="30" t="s">
        <v>235</v>
      </c>
      <c s="31" t="s">
        <v>114</v>
      </c>
      <c s="32">
        <v>389.261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12.75">
      <c r="A55" s="34" t="s">
        <v>52</v>
      </c>
      <c r="E55" s="35" t="s">
        <v>236</v>
      </c>
    </row>
    <row r="56" spans="1:5" ht="12.75">
      <c r="A56" s="36" t="s">
        <v>54</v>
      </c>
      <c r="E56" s="37" t="s">
        <v>696</v>
      </c>
    </row>
    <row r="57" spans="1:5" ht="38.25">
      <c r="A57" t="s">
        <v>56</v>
      </c>
      <c r="E57" s="35" t="s">
        <v>238</v>
      </c>
    </row>
    <row r="58" spans="1:16" ht="12.75">
      <c r="A58" s="25" t="s">
        <v>46</v>
      </c>
      <c s="29" t="s">
        <v>144</v>
      </c>
      <c s="29" t="s">
        <v>239</v>
      </c>
      <c s="25" t="s">
        <v>48</v>
      </c>
      <c s="30" t="s">
        <v>240</v>
      </c>
      <c s="31" t="s">
        <v>114</v>
      </c>
      <c s="32">
        <v>755.97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51">
      <c r="A59" s="34" t="s">
        <v>52</v>
      </c>
      <c r="E59" s="35" t="s">
        <v>241</v>
      </c>
    </row>
    <row r="60" spans="1:5" ht="12.75">
      <c r="A60" s="36" t="s">
        <v>54</v>
      </c>
      <c r="E60" s="37" t="s">
        <v>697</v>
      </c>
    </row>
    <row r="61" spans="1:5" ht="369.75">
      <c r="A61" t="s">
        <v>56</v>
      </c>
      <c r="E61" s="35" t="s">
        <v>243</v>
      </c>
    </row>
    <row r="62" spans="1:16" ht="12.75">
      <c r="A62" s="25" t="s">
        <v>46</v>
      </c>
      <c s="29" t="s">
        <v>149</v>
      </c>
      <c s="29" t="s">
        <v>123</v>
      </c>
      <c s="25" t="s">
        <v>48</v>
      </c>
      <c s="30" t="s">
        <v>124</v>
      </c>
      <c s="31" t="s">
        <v>114</v>
      </c>
      <c s="32">
        <v>389.261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25.5">
      <c r="A63" s="34" t="s">
        <v>52</v>
      </c>
      <c r="E63" s="35" t="s">
        <v>244</v>
      </c>
    </row>
    <row r="64" spans="1:5" ht="12.75">
      <c r="A64" s="36" t="s">
        <v>54</v>
      </c>
      <c r="E64" s="37" t="s">
        <v>698</v>
      </c>
    </row>
    <row r="65" spans="1:5" ht="306">
      <c r="A65" t="s">
        <v>56</v>
      </c>
      <c r="E65" s="35" t="s">
        <v>246</v>
      </c>
    </row>
    <row r="66" spans="1:16" ht="12.75">
      <c r="A66" s="25" t="s">
        <v>46</v>
      </c>
      <c s="29" t="s">
        <v>155</v>
      </c>
      <c s="29" t="s">
        <v>247</v>
      </c>
      <c s="25" t="s">
        <v>48</v>
      </c>
      <c s="30" t="s">
        <v>248</v>
      </c>
      <c s="31" t="s">
        <v>158</v>
      </c>
      <c s="32">
        <v>2113.385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12.75">
      <c r="A67" s="34" t="s">
        <v>52</v>
      </c>
      <c r="E67" s="35" t="s">
        <v>249</v>
      </c>
    </row>
    <row r="68" spans="1:5" ht="12.75">
      <c r="A68" s="36" t="s">
        <v>54</v>
      </c>
      <c r="E68" s="37" t="s">
        <v>699</v>
      </c>
    </row>
    <row r="69" spans="1:5" ht="63.75">
      <c r="A69" t="s">
        <v>56</v>
      </c>
      <c r="E69" s="35" t="s">
        <v>251</v>
      </c>
    </row>
    <row r="70" spans="1:16" ht="12.75">
      <c r="A70" s="25" t="s">
        <v>46</v>
      </c>
      <c s="29" t="s">
        <v>162</v>
      </c>
      <c s="29" t="s">
        <v>700</v>
      </c>
      <c s="25" t="s">
        <v>48</v>
      </c>
      <c s="30" t="s">
        <v>701</v>
      </c>
      <c s="31" t="s">
        <v>114</v>
      </c>
      <c s="32">
        <v>8</v>
      </c>
      <c s="33">
        <v>0</v>
      </c>
      <c s="33">
        <f>ROUND(ROUND(H70,2)*ROUND(G70,3),2)</f>
      </c>
      <c s="31" t="s">
        <v>51</v>
      </c>
      <c r="O70">
        <f>(I70*21)/100</f>
      </c>
      <c t="s">
        <v>22</v>
      </c>
    </row>
    <row r="71" spans="1:5" ht="12.75">
      <c r="A71" s="34" t="s">
        <v>52</v>
      </c>
      <c r="E71" s="35" t="s">
        <v>249</v>
      </c>
    </row>
    <row r="72" spans="1:5" ht="12.75">
      <c r="A72" s="36" t="s">
        <v>54</v>
      </c>
      <c r="E72" s="37" t="s">
        <v>702</v>
      </c>
    </row>
    <row r="73" spans="1:5" ht="63.75">
      <c r="A73" t="s">
        <v>56</v>
      </c>
      <c r="E73" s="35" t="s">
        <v>251</v>
      </c>
    </row>
    <row r="74" spans="1:16" ht="12.75">
      <c r="A74" s="25" t="s">
        <v>46</v>
      </c>
      <c s="29" t="s">
        <v>166</v>
      </c>
      <c s="29" t="s">
        <v>128</v>
      </c>
      <c s="25" t="s">
        <v>48</v>
      </c>
      <c s="30" t="s">
        <v>129</v>
      </c>
      <c s="31" t="s">
        <v>114</v>
      </c>
      <c s="32">
        <v>2</v>
      </c>
      <c s="33">
        <v>0</v>
      </c>
      <c s="33">
        <f>ROUND(ROUND(H74,2)*ROUND(G74,3),2)</f>
      </c>
      <c s="31" t="s">
        <v>51</v>
      </c>
      <c r="O74">
        <f>(I74*21)/100</f>
      </c>
      <c t="s">
        <v>22</v>
      </c>
    </row>
    <row r="75" spans="1:5" ht="12.75">
      <c r="A75" s="34" t="s">
        <v>52</v>
      </c>
      <c r="E75" s="35" t="s">
        <v>130</v>
      </c>
    </row>
    <row r="76" spans="1:5" ht="12.75">
      <c r="A76" s="36" t="s">
        <v>54</v>
      </c>
      <c r="E76" s="37" t="s">
        <v>703</v>
      </c>
    </row>
    <row r="77" spans="1:5" ht="318.75">
      <c r="A77" t="s">
        <v>56</v>
      </c>
      <c r="E77" s="35" t="s">
        <v>704</v>
      </c>
    </row>
    <row r="78" spans="1:16" ht="12.75">
      <c r="A78" s="25" t="s">
        <v>46</v>
      </c>
      <c s="29" t="s">
        <v>171</v>
      </c>
      <c s="29" t="s">
        <v>133</v>
      </c>
      <c s="25" t="s">
        <v>48</v>
      </c>
      <c s="30" t="s">
        <v>134</v>
      </c>
      <c s="31" t="s">
        <v>114</v>
      </c>
      <c s="32">
        <v>1617.908</v>
      </c>
      <c s="33">
        <v>0</v>
      </c>
      <c s="33">
        <f>ROUND(ROUND(H78,2)*ROUND(G78,3),2)</f>
      </c>
      <c s="31" t="s">
        <v>51</v>
      </c>
      <c r="O78">
        <f>(I78*21)/100</f>
      </c>
      <c t="s">
        <v>22</v>
      </c>
    </row>
    <row r="79" spans="1:5" ht="12.75">
      <c r="A79" s="34" t="s">
        <v>52</v>
      </c>
      <c r="E79" s="35" t="s">
        <v>48</v>
      </c>
    </row>
    <row r="80" spans="1:5" ht="89.25">
      <c r="A80" s="36" t="s">
        <v>54</v>
      </c>
      <c r="E80" s="37" t="s">
        <v>705</v>
      </c>
    </row>
    <row r="81" spans="1:5" ht="191.25">
      <c r="A81" t="s">
        <v>56</v>
      </c>
      <c r="E81" s="35" t="s">
        <v>136</v>
      </c>
    </row>
    <row r="82" spans="1:16" ht="12.75">
      <c r="A82" s="25" t="s">
        <v>46</v>
      </c>
      <c s="29" t="s">
        <v>174</v>
      </c>
      <c s="29" t="s">
        <v>270</v>
      </c>
      <c s="25" t="s">
        <v>48</v>
      </c>
      <c s="30" t="s">
        <v>271</v>
      </c>
      <c s="31" t="s">
        <v>114</v>
      </c>
      <c s="32">
        <v>222.251</v>
      </c>
      <c s="33">
        <v>0</v>
      </c>
      <c s="33">
        <f>ROUND(ROUND(H82,2)*ROUND(G82,3),2)</f>
      </c>
      <c s="31" t="s">
        <v>51</v>
      </c>
      <c r="O82">
        <f>(I82*21)/100</f>
      </c>
      <c t="s">
        <v>22</v>
      </c>
    </row>
    <row r="83" spans="1:5" ht="51">
      <c r="A83" s="34" t="s">
        <v>52</v>
      </c>
      <c r="E83" s="35" t="s">
        <v>272</v>
      </c>
    </row>
    <row r="84" spans="1:5" ht="12.75">
      <c r="A84" s="36" t="s">
        <v>54</v>
      </c>
      <c r="E84" s="37" t="s">
        <v>706</v>
      </c>
    </row>
    <row r="85" spans="1:5" ht="242.25">
      <c r="A85" t="s">
        <v>56</v>
      </c>
      <c r="E85" s="35" t="s">
        <v>274</v>
      </c>
    </row>
    <row r="86" spans="1:16" ht="12.75">
      <c r="A86" s="25" t="s">
        <v>46</v>
      </c>
      <c s="29" t="s">
        <v>177</v>
      </c>
      <c s="29" t="s">
        <v>275</v>
      </c>
      <c s="25" t="s">
        <v>48</v>
      </c>
      <c s="30" t="s">
        <v>276</v>
      </c>
      <c s="31" t="s">
        <v>114</v>
      </c>
      <c s="32">
        <v>24</v>
      </c>
      <c s="33">
        <v>0</v>
      </c>
      <c s="33">
        <f>ROUND(ROUND(H86,2)*ROUND(G86,3),2)</f>
      </c>
      <c s="31" t="s">
        <v>51</v>
      </c>
      <c r="O86">
        <f>(I86*21)/100</f>
      </c>
      <c t="s">
        <v>22</v>
      </c>
    </row>
    <row r="87" spans="1:5" ht="51">
      <c r="A87" s="34" t="s">
        <v>52</v>
      </c>
      <c r="E87" s="35" t="s">
        <v>277</v>
      </c>
    </row>
    <row r="88" spans="1:5" ht="38.25">
      <c r="A88" s="36" t="s">
        <v>54</v>
      </c>
      <c r="E88" s="37" t="s">
        <v>707</v>
      </c>
    </row>
    <row r="89" spans="1:5" ht="229.5">
      <c r="A89" t="s">
        <v>56</v>
      </c>
      <c r="E89" s="35" t="s">
        <v>279</v>
      </c>
    </row>
    <row r="90" spans="1:16" ht="12.75">
      <c r="A90" s="25" t="s">
        <v>46</v>
      </c>
      <c s="29" t="s">
        <v>182</v>
      </c>
      <c s="29" t="s">
        <v>280</v>
      </c>
      <c s="25" t="s">
        <v>211</v>
      </c>
      <c s="30" t="s">
        <v>281</v>
      </c>
      <c s="31" t="s">
        <v>114</v>
      </c>
      <c s="32">
        <v>36</v>
      </c>
      <c s="33">
        <v>0</v>
      </c>
      <c s="33">
        <f>ROUND(ROUND(H90,2)*ROUND(G90,3),2)</f>
      </c>
      <c s="31" t="s">
        <v>51</v>
      </c>
      <c r="O90">
        <f>(I90*21)/100</f>
      </c>
      <c t="s">
        <v>22</v>
      </c>
    </row>
    <row r="91" spans="1:5" ht="12.75">
      <c r="A91" s="34" t="s">
        <v>52</v>
      </c>
      <c r="E91" s="35" t="s">
        <v>48</v>
      </c>
    </row>
    <row r="92" spans="1:5" ht="12.75">
      <c r="A92" s="36" t="s">
        <v>54</v>
      </c>
      <c r="E92" s="37" t="s">
        <v>708</v>
      </c>
    </row>
    <row r="93" spans="1:5" ht="331.5">
      <c r="A93" t="s">
        <v>56</v>
      </c>
      <c r="E93" s="35" t="s">
        <v>283</v>
      </c>
    </row>
    <row r="94" spans="1:16" ht="12.75">
      <c r="A94" s="25" t="s">
        <v>46</v>
      </c>
      <c s="29" t="s">
        <v>187</v>
      </c>
      <c s="29" t="s">
        <v>285</v>
      </c>
      <c s="25" t="s">
        <v>48</v>
      </c>
      <c s="30" t="s">
        <v>286</v>
      </c>
      <c s="31" t="s">
        <v>50</v>
      </c>
      <c s="32">
        <v>393.859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12.75">
      <c r="A95" s="34" t="s">
        <v>52</v>
      </c>
      <c r="E95" s="35" t="s">
        <v>48</v>
      </c>
    </row>
    <row r="96" spans="1:5" ht="12.75">
      <c r="A96" s="36" t="s">
        <v>54</v>
      </c>
      <c r="E96" s="37" t="s">
        <v>709</v>
      </c>
    </row>
    <row r="97" spans="1:5" ht="25.5">
      <c r="A97" t="s">
        <v>56</v>
      </c>
      <c r="E97" s="35" t="s">
        <v>288</v>
      </c>
    </row>
    <row r="98" spans="1:16" ht="12.75">
      <c r="A98" s="25" t="s">
        <v>46</v>
      </c>
      <c s="29" t="s">
        <v>192</v>
      </c>
      <c s="29" t="s">
        <v>290</v>
      </c>
      <c s="25" t="s">
        <v>48</v>
      </c>
      <c s="30" t="s">
        <v>291</v>
      </c>
      <c s="31" t="s">
        <v>50</v>
      </c>
      <c s="32">
        <v>3892.614</v>
      </c>
      <c s="33">
        <v>0</v>
      </c>
      <c s="33">
        <f>ROUND(ROUND(H98,2)*ROUND(G98,3),2)</f>
      </c>
      <c s="31" t="s">
        <v>51</v>
      </c>
      <c r="O98">
        <f>(I98*21)/100</f>
      </c>
      <c t="s">
        <v>22</v>
      </c>
    </row>
    <row r="99" spans="1:5" ht="12.75">
      <c r="A99" s="34" t="s">
        <v>52</v>
      </c>
      <c r="E99" s="35" t="s">
        <v>48</v>
      </c>
    </row>
    <row r="100" spans="1:5" ht="25.5">
      <c r="A100" s="36" t="s">
        <v>54</v>
      </c>
      <c r="E100" s="37" t="s">
        <v>710</v>
      </c>
    </row>
    <row r="101" spans="1:5" ht="12.75">
      <c r="A101" t="s">
        <v>56</v>
      </c>
      <c r="E101" s="35" t="s">
        <v>293</v>
      </c>
    </row>
    <row r="102" spans="1:16" ht="12.75">
      <c r="A102" s="25" t="s">
        <v>46</v>
      </c>
      <c s="29" t="s">
        <v>196</v>
      </c>
      <c s="29" t="s">
        <v>295</v>
      </c>
      <c s="25" t="s">
        <v>48</v>
      </c>
      <c s="30" t="s">
        <v>296</v>
      </c>
      <c s="31" t="s">
        <v>50</v>
      </c>
      <c s="32">
        <v>3892.614</v>
      </c>
      <c s="33">
        <v>0</v>
      </c>
      <c s="33">
        <f>ROUND(ROUND(H102,2)*ROUND(G102,3),2)</f>
      </c>
      <c s="31" t="s">
        <v>51</v>
      </c>
      <c r="O102">
        <f>(I102*21)/100</f>
      </c>
      <c t="s">
        <v>22</v>
      </c>
    </row>
    <row r="103" spans="1:5" ht="12.75">
      <c r="A103" s="34" t="s">
        <v>52</v>
      </c>
      <c r="E103" s="35" t="s">
        <v>297</v>
      </c>
    </row>
    <row r="104" spans="1:5" ht="12.75">
      <c r="A104" s="36" t="s">
        <v>54</v>
      </c>
      <c r="E104" s="37" t="s">
        <v>711</v>
      </c>
    </row>
    <row r="105" spans="1:5" ht="38.25">
      <c r="A105" t="s">
        <v>56</v>
      </c>
      <c r="E105" s="35" t="s">
        <v>299</v>
      </c>
    </row>
    <row r="106" spans="1:16" ht="12.75">
      <c r="A106" s="25" t="s">
        <v>46</v>
      </c>
      <c s="29" t="s">
        <v>284</v>
      </c>
      <c s="29" t="s">
        <v>301</v>
      </c>
      <c s="25" t="s">
        <v>211</v>
      </c>
      <c s="30" t="s">
        <v>302</v>
      </c>
      <c s="31" t="s">
        <v>50</v>
      </c>
      <c s="32">
        <v>3892.614</v>
      </c>
      <c s="33">
        <v>0</v>
      </c>
      <c s="33">
        <f>ROUND(ROUND(H106,2)*ROUND(G106,3),2)</f>
      </c>
      <c s="31" t="s">
        <v>51</v>
      </c>
      <c r="O106">
        <f>(I106*21)/100</f>
      </c>
      <c t="s">
        <v>22</v>
      </c>
    </row>
    <row r="107" spans="1:5" ht="12.75">
      <c r="A107" s="34" t="s">
        <v>52</v>
      </c>
      <c r="E107" s="35" t="s">
        <v>48</v>
      </c>
    </row>
    <row r="108" spans="1:5" ht="12.75">
      <c r="A108" s="36" t="s">
        <v>54</v>
      </c>
      <c r="E108" s="37" t="s">
        <v>711</v>
      </c>
    </row>
    <row r="109" spans="1:5" ht="63.75">
      <c r="A109" t="s">
        <v>56</v>
      </c>
      <c r="E109" s="35" t="s">
        <v>303</v>
      </c>
    </row>
    <row r="110" spans="1:16" ht="12.75">
      <c r="A110" s="25" t="s">
        <v>46</v>
      </c>
      <c s="29" t="s">
        <v>289</v>
      </c>
      <c s="29" t="s">
        <v>305</v>
      </c>
      <c s="25" t="s">
        <v>48</v>
      </c>
      <c s="30" t="s">
        <v>306</v>
      </c>
      <c s="31" t="s">
        <v>50</v>
      </c>
      <c s="32">
        <v>3892.614</v>
      </c>
      <c s="33">
        <v>0</v>
      </c>
      <c s="33">
        <f>ROUND(ROUND(H110,2)*ROUND(G110,3),2)</f>
      </c>
      <c s="31" t="s">
        <v>51</v>
      </c>
      <c r="O110">
        <f>(I110*21)/100</f>
      </c>
      <c t="s">
        <v>22</v>
      </c>
    </row>
    <row r="111" spans="1:5" ht="12.75">
      <c r="A111" s="34" t="s">
        <v>52</v>
      </c>
      <c r="E111" s="35" t="s">
        <v>48</v>
      </c>
    </row>
    <row r="112" spans="1:5" ht="12.75">
      <c r="A112" s="36" t="s">
        <v>54</v>
      </c>
      <c r="E112" s="37" t="s">
        <v>712</v>
      </c>
    </row>
    <row r="113" spans="1:5" ht="38.25">
      <c r="A113" t="s">
        <v>56</v>
      </c>
      <c r="E113" s="35" t="s">
        <v>308</v>
      </c>
    </row>
    <row r="114" spans="1:18" ht="12.75" customHeight="1">
      <c r="A114" s="6" t="s">
        <v>44</v>
      </c>
      <c s="6"/>
      <c s="40" t="s">
        <v>22</v>
      </c>
      <c s="6"/>
      <c s="27" t="s">
        <v>137</v>
      </c>
      <c s="6"/>
      <c s="6"/>
      <c s="6"/>
      <c s="41">
        <f>0+Q114</f>
      </c>
      <c s="6"/>
      <c r="O114">
        <f>0+R114</f>
      </c>
      <c r="Q114">
        <f>0+I115+I119</f>
      </c>
      <c>
        <f>0+O115+O119</f>
      </c>
    </row>
    <row r="115" spans="1:16" ht="12.75">
      <c r="A115" s="25" t="s">
        <v>46</v>
      </c>
      <c s="29" t="s">
        <v>294</v>
      </c>
      <c s="29" t="s">
        <v>495</v>
      </c>
      <c s="25" t="s">
        <v>48</v>
      </c>
      <c s="30" t="s">
        <v>496</v>
      </c>
      <c s="31" t="s">
        <v>158</v>
      </c>
      <c s="32">
        <v>220</v>
      </c>
      <c s="33">
        <v>0</v>
      </c>
      <c s="33">
        <f>ROUND(ROUND(H115,2)*ROUND(G115,3),2)</f>
      </c>
      <c s="31" t="s">
        <v>51</v>
      </c>
      <c r="O115">
        <f>(I115*21)/100</f>
      </c>
      <c t="s">
        <v>22</v>
      </c>
    </row>
    <row r="116" spans="1:5" ht="25.5">
      <c r="A116" s="34" t="s">
        <v>52</v>
      </c>
      <c r="E116" s="35" t="s">
        <v>497</v>
      </c>
    </row>
    <row r="117" spans="1:5" ht="12.75">
      <c r="A117" s="36" t="s">
        <v>54</v>
      </c>
      <c r="E117" s="37" t="s">
        <v>713</v>
      </c>
    </row>
    <row r="118" spans="1:5" ht="165.75">
      <c r="A118" t="s">
        <v>56</v>
      </c>
      <c r="E118" s="35" t="s">
        <v>499</v>
      </c>
    </row>
    <row r="119" spans="1:16" ht="12.75">
      <c r="A119" s="25" t="s">
        <v>46</v>
      </c>
      <c s="29" t="s">
        <v>300</v>
      </c>
      <c s="29" t="s">
        <v>500</v>
      </c>
      <c s="25" t="s">
        <v>48</v>
      </c>
      <c s="30" t="s">
        <v>501</v>
      </c>
      <c s="31" t="s">
        <v>50</v>
      </c>
      <c s="32">
        <v>300</v>
      </c>
      <c s="33">
        <v>0</v>
      </c>
      <c s="33">
        <f>ROUND(ROUND(H119,2)*ROUND(G119,3),2)</f>
      </c>
      <c s="31" t="s">
        <v>51</v>
      </c>
      <c r="O119">
        <f>(I119*21)/100</f>
      </c>
      <c t="s">
        <v>22</v>
      </c>
    </row>
    <row r="120" spans="1:5" ht="12.75">
      <c r="A120" s="34" t="s">
        <v>52</v>
      </c>
      <c r="E120" s="35" t="s">
        <v>48</v>
      </c>
    </row>
    <row r="121" spans="1:5" ht="12.75">
      <c r="A121" s="36" t="s">
        <v>54</v>
      </c>
      <c r="E121" s="37" t="s">
        <v>714</v>
      </c>
    </row>
    <row r="122" spans="1:5" ht="51">
      <c r="A122" t="s">
        <v>56</v>
      </c>
      <c r="E122" s="35" t="s">
        <v>503</v>
      </c>
    </row>
    <row r="123" spans="1:18" ht="12.75" customHeight="1">
      <c r="A123" s="6" t="s">
        <v>44</v>
      </c>
      <c s="6"/>
      <c s="40" t="s">
        <v>32</v>
      </c>
      <c s="6"/>
      <c s="27" t="s">
        <v>309</v>
      </c>
      <c s="6"/>
      <c s="6"/>
      <c s="6"/>
      <c s="41">
        <f>0+Q123</f>
      </c>
      <c s="6"/>
      <c r="O123">
        <f>0+R123</f>
      </c>
      <c r="Q123">
        <f>0+I124+I128</f>
      </c>
      <c>
        <f>0+O124+O128</f>
      </c>
    </row>
    <row r="124" spans="1:16" ht="12.75">
      <c r="A124" s="25" t="s">
        <v>46</v>
      </c>
      <c s="29" t="s">
        <v>304</v>
      </c>
      <c s="29" t="s">
        <v>311</v>
      </c>
      <c s="25" t="s">
        <v>312</v>
      </c>
      <c s="30" t="s">
        <v>313</v>
      </c>
      <c s="31" t="s">
        <v>114</v>
      </c>
      <c s="32">
        <v>26.1</v>
      </c>
      <c s="33">
        <v>0</v>
      </c>
      <c s="33">
        <f>ROUND(ROUND(H124,2)*ROUND(G124,3),2)</f>
      </c>
      <c s="31" t="s">
        <v>51</v>
      </c>
      <c r="O124">
        <f>(I124*21)/100</f>
      </c>
      <c t="s">
        <v>22</v>
      </c>
    </row>
    <row r="125" spans="1:5" ht="12.75">
      <c r="A125" s="34" t="s">
        <v>52</v>
      </c>
      <c r="E125" s="35" t="s">
        <v>48</v>
      </c>
    </row>
    <row r="126" spans="1:5" ht="12.75">
      <c r="A126" s="36" t="s">
        <v>54</v>
      </c>
      <c r="E126" s="37" t="s">
        <v>715</v>
      </c>
    </row>
    <row r="127" spans="1:5" ht="395.25">
      <c r="A127" t="s">
        <v>56</v>
      </c>
      <c r="E127" s="35" t="s">
        <v>315</v>
      </c>
    </row>
    <row r="128" spans="1:16" ht="12.75">
      <c r="A128" s="25" t="s">
        <v>46</v>
      </c>
      <c s="29" t="s">
        <v>310</v>
      </c>
      <c s="29" t="s">
        <v>317</v>
      </c>
      <c s="25" t="s">
        <v>48</v>
      </c>
      <c s="30" t="s">
        <v>318</v>
      </c>
      <c s="31" t="s">
        <v>114</v>
      </c>
      <c s="32">
        <v>26.1</v>
      </c>
      <c s="33">
        <v>0</v>
      </c>
      <c s="33">
        <f>ROUND(ROUND(H128,2)*ROUND(G128,3),2)</f>
      </c>
      <c s="31" t="s">
        <v>51</v>
      </c>
      <c r="O128">
        <f>(I128*21)/100</f>
      </c>
      <c t="s">
        <v>22</v>
      </c>
    </row>
    <row r="129" spans="1:5" ht="12.75">
      <c r="A129" s="34" t="s">
        <v>52</v>
      </c>
      <c r="E129" s="35" t="s">
        <v>48</v>
      </c>
    </row>
    <row r="130" spans="1:5" ht="12.75">
      <c r="A130" s="36" t="s">
        <v>54</v>
      </c>
      <c r="E130" s="37" t="s">
        <v>716</v>
      </c>
    </row>
    <row r="131" spans="1:5" ht="102">
      <c r="A131" t="s">
        <v>56</v>
      </c>
      <c r="E131" s="35" t="s">
        <v>320</v>
      </c>
    </row>
    <row r="132" spans="1:18" ht="12.75" customHeight="1">
      <c r="A132" s="6" t="s">
        <v>44</v>
      </c>
      <c s="6"/>
      <c s="40" t="s">
        <v>34</v>
      </c>
      <c s="6"/>
      <c s="27" t="s">
        <v>321</v>
      </c>
      <c s="6"/>
      <c s="6"/>
      <c s="6"/>
      <c s="41">
        <f>0+Q132</f>
      </c>
      <c s="6"/>
      <c r="O132">
        <f>0+R132</f>
      </c>
      <c r="Q132">
        <f>0+I133+I137+I141+I145+I149+I153+I157+I161+I165+I169+I173+I177+I181</f>
      </c>
      <c>
        <f>0+O133+O137+O141+O145+O149+O153+O157+O161+O165+O169+O173+O177+O181</f>
      </c>
    </row>
    <row r="133" spans="1:16" ht="12.75">
      <c r="A133" s="25" t="s">
        <v>46</v>
      </c>
      <c s="29" t="s">
        <v>316</v>
      </c>
      <c s="29" t="s">
        <v>323</v>
      </c>
      <c s="25" t="s">
        <v>48</v>
      </c>
      <c s="30" t="s">
        <v>324</v>
      </c>
      <c s="31" t="s">
        <v>50</v>
      </c>
      <c s="32">
        <v>60</v>
      </c>
      <c s="33">
        <v>0</v>
      </c>
      <c s="33">
        <f>ROUND(ROUND(H133,2)*ROUND(G133,3),2)</f>
      </c>
      <c s="31" t="s">
        <v>51</v>
      </c>
      <c r="O133">
        <f>(I133*21)/100</f>
      </c>
      <c t="s">
        <v>22</v>
      </c>
    </row>
    <row r="134" spans="1:5" ht="12.75">
      <c r="A134" s="34" t="s">
        <v>52</v>
      </c>
      <c r="E134" s="35" t="s">
        <v>48</v>
      </c>
    </row>
    <row r="135" spans="1:5" ht="12.75">
      <c r="A135" s="36" t="s">
        <v>54</v>
      </c>
      <c r="E135" s="37" t="s">
        <v>717</v>
      </c>
    </row>
    <row r="136" spans="1:5" ht="51">
      <c r="A136" t="s">
        <v>56</v>
      </c>
      <c r="E136" s="35" t="s">
        <v>326</v>
      </c>
    </row>
    <row r="137" spans="1:16" ht="12.75">
      <c r="A137" s="25" t="s">
        <v>46</v>
      </c>
      <c s="29" t="s">
        <v>322</v>
      </c>
      <c s="29" t="s">
        <v>328</v>
      </c>
      <c s="25" t="s">
        <v>48</v>
      </c>
      <c s="30" t="s">
        <v>329</v>
      </c>
      <c s="31" t="s">
        <v>50</v>
      </c>
      <c s="32">
        <v>160</v>
      </c>
      <c s="33">
        <v>0</v>
      </c>
      <c s="33">
        <f>ROUND(ROUND(H137,2)*ROUND(G137,3),2)</f>
      </c>
      <c s="31" t="s">
        <v>51</v>
      </c>
      <c r="O137">
        <f>(I137*21)/100</f>
      </c>
      <c t="s">
        <v>22</v>
      </c>
    </row>
    <row r="138" spans="1:5" ht="12.75">
      <c r="A138" s="34" t="s">
        <v>52</v>
      </c>
      <c r="E138" s="35" t="s">
        <v>48</v>
      </c>
    </row>
    <row r="139" spans="1:5" ht="12.75">
      <c r="A139" s="36" t="s">
        <v>54</v>
      </c>
      <c r="E139" s="37" t="s">
        <v>718</v>
      </c>
    </row>
    <row r="140" spans="1:5" ht="51">
      <c r="A140" t="s">
        <v>56</v>
      </c>
      <c r="E140" s="35" t="s">
        <v>326</v>
      </c>
    </row>
    <row r="141" spans="1:16" ht="12.75">
      <c r="A141" s="25" t="s">
        <v>46</v>
      </c>
      <c s="29" t="s">
        <v>327</v>
      </c>
      <c s="29" t="s">
        <v>332</v>
      </c>
      <c s="25" t="s">
        <v>48</v>
      </c>
      <c s="30" t="s">
        <v>333</v>
      </c>
      <c s="31" t="s">
        <v>50</v>
      </c>
      <c s="32">
        <v>220</v>
      </c>
      <c s="33">
        <v>0</v>
      </c>
      <c s="33">
        <f>ROUND(ROUND(H141,2)*ROUND(G141,3),2)</f>
      </c>
      <c s="31" t="s">
        <v>51</v>
      </c>
      <c r="O141">
        <f>(I141*21)/100</f>
      </c>
      <c t="s">
        <v>22</v>
      </c>
    </row>
    <row r="142" spans="1:5" ht="12.75">
      <c r="A142" s="34" t="s">
        <v>52</v>
      </c>
      <c r="E142" s="35" t="s">
        <v>48</v>
      </c>
    </row>
    <row r="143" spans="1:5" ht="12.75">
      <c r="A143" s="36" t="s">
        <v>54</v>
      </c>
      <c r="E143" s="37" t="s">
        <v>719</v>
      </c>
    </row>
    <row r="144" spans="1:5" ht="102">
      <c r="A144" t="s">
        <v>56</v>
      </c>
      <c r="E144" s="35" t="s">
        <v>335</v>
      </c>
    </row>
    <row r="145" spans="1:16" ht="12.75">
      <c r="A145" s="25" t="s">
        <v>46</v>
      </c>
      <c s="29" t="s">
        <v>331</v>
      </c>
      <c s="29" t="s">
        <v>337</v>
      </c>
      <c s="25" t="s">
        <v>48</v>
      </c>
      <c s="30" t="s">
        <v>338</v>
      </c>
      <c s="31" t="s">
        <v>50</v>
      </c>
      <c s="32">
        <v>2391.304</v>
      </c>
      <c s="33">
        <v>0</v>
      </c>
      <c s="33">
        <f>ROUND(ROUND(H145,2)*ROUND(G145,3),2)</f>
      </c>
      <c s="31" t="s">
        <v>51</v>
      </c>
      <c r="O145">
        <f>(I145*21)/100</f>
      </c>
      <c t="s">
        <v>22</v>
      </c>
    </row>
    <row r="146" spans="1:5" ht="12.75">
      <c r="A146" s="34" t="s">
        <v>52</v>
      </c>
      <c r="E146" s="35" t="s">
        <v>48</v>
      </c>
    </row>
    <row r="147" spans="1:5" ht="12.75">
      <c r="A147" s="36" t="s">
        <v>54</v>
      </c>
      <c r="E147" s="37" t="s">
        <v>720</v>
      </c>
    </row>
    <row r="148" spans="1:5" ht="102">
      <c r="A148" t="s">
        <v>56</v>
      </c>
      <c r="E148" s="35" t="s">
        <v>335</v>
      </c>
    </row>
    <row r="149" spans="1:16" ht="12.75">
      <c r="A149" s="25" t="s">
        <v>46</v>
      </c>
      <c s="29" t="s">
        <v>336</v>
      </c>
      <c s="29" t="s">
        <v>341</v>
      </c>
      <c s="25" t="s">
        <v>48</v>
      </c>
      <c s="30" t="s">
        <v>342</v>
      </c>
      <c s="31" t="s">
        <v>50</v>
      </c>
      <c s="32">
        <v>3102.725</v>
      </c>
      <c s="33">
        <v>0</v>
      </c>
      <c s="33">
        <f>ROUND(ROUND(H149,2)*ROUND(G149,3),2)</f>
      </c>
      <c s="31" t="s">
        <v>51</v>
      </c>
      <c r="O149">
        <f>(I149*21)/100</f>
      </c>
      <c t="s">
        <v>22</v>
      </c>
    </row>
    <row r="150" spans="1:5" ht="25.5">
      <c r="A150" s="34" t="s">
        <v>52</v>
      </c>
      <c r="E150" s="35" t="s">
        <v>343</v>
      </c>
    </row>
    <row r="151" spans="1:5" ht="12.75">
      <c r="A151" s="36" t="s">
        <v>54</v>
      </c>
      <c r="E151" s="37" t="s">
        <v>721</v>
      </c>
    </row>
    <row r="152" spans="1:5" ht="51">
      <c r="A152" t="s">
        <v>56</v>
      </c>
      <c r="E152" s="35" t="s">
        <v>345</v>
      </c>
    </row>
    <row r="153" spans="1:16" ht="12.75">
      <c r="A153" s="25" t="s">
        <v>46</v>
      </c>
      <c s="29" t="s">
        <v>340</v>
      </c>
      <c s="29" t="s">
        <v>347</v>
      </c>
      <c s="25" t="s">
        <v>48</v>
      </c>
      <c s="30" t="s">
        <v>348</v>
      </c>
      <c s="31" t="s">
        <v>50</v>
      </c>
      <c s="32">
        <v>38869.128</v>
      </c>
      <c s="33">
        <v>0</v>
      </c>
      <c s="33">
        <f>ROUND(ROUND(H153,2)*ROUND(G153,3),2)</f>
      </c>
      <c s="31" t="s">
        <v>51</v>
      </c>
      <c r="O153">
        <f>(I153*21)/100</f>
      </c>
      <c t="s">
        <v>22</v>
      </c>
    </row>
    <row r="154" spans="1:5" ht="25.5">
      <c r="A154" s="34" t="s">
        <v>52</v>
      </c>
      <c r="E154" s="35" t="s">
        <v>349</v>
      </c>
    </row>
    <row r="155" spans="1:5" ht="12.75">
      <c r="A155" s="36" t="s">
        <v>54</v>
      </c>
      <c r="E155" s="37" t="s">
        <v>722</v>
      </c>
    </row>
    <row r="156" spans="1:5" ht="51">
      <c r="A156" t="s">
        <v>56</v>
      </c>
      <c r="E156" s="35" t="s">
        <v>345</v>
      </c>
    </row>
    <row r="157" spans="1:16" ht="12.75">
      <c r="A157" s="25" t="s">
        <v>46</v>
      </c>
      <c s="29" t="s">
        <v>346</v>
      </c>
      <c s="29" t="s">
        <v>352</v>
      </c>
      <c s="25" t="s">
        <v>48</v>
      </c>
      <c s="30" t="s">
        <v>353</v>
      </c>
      <c s="31" t="s">
        <v>50</v>
      </c>
      <c s="32">
        <v>160</v>
      </c>
      <c s="33">
        <v>0</v>
      </c>
      <c s="33">
        <f>ROUND(ROUND(H157,2)*ROUND(G157,3),2)</f>
      </c>
      <c s="31" t="s">
        <v>51</v>
      </c>
      <c r="O157">
        <f>(I157*21)/100</f>
      </c>
      <c t="s">
        <v>22</v>
      </c>
    </row>
    <row r="158" spans="1:5" ht="12.75">
      <c r="A158" s="34" t="s">
        <v>52</v>
      </c>
      <c r="E158" s="35" t="s">
        <v>48</v>
      </c>
    </row>
    <row r="159" spans="1:5" ht="25.5">
      <c r="A159" s="36" t="s">
        <v>54</v>
      </c>
      <c r="E159" s="37" t="s">
        <v>723</v>
      </c>
    </row>
    <row r="160" spans="1:5" ht="51">
      <c r="A160" t="s">
        <v>56</v>
      </c>
      <c r="E160" s="35" t="s">
        <v>355</v>
      </c>
    </row>
    <row r="161" spans="1:16" ht="12.75">
      <c r="A161" s="25" t="s">
        <v>46</v>
      </c>
      <c s="29" t="s">
        <v>351</v>
      </c>
      <c s="29" t="s">
        <v>357</v>
      </c>
      <c s="25" t="s">
        <v>211</v>
      </c>
      <c s="30" t="s">
        <v>358</v>
      </c>
      <c s="31" t="s">
        <v>114</v>
      </c>
      <c s="32">
        <v>717.678</v>
      </c>
      <c s="33">
        <v>0</v>
      </c>
      <c s="33">
        <f>ROUND(ROUND(H161,2)*ROUND(G161,3),2)</f>
      </c>
      <c s="31" t="s">
        <v>51</v>
      </c>
      <c r="O161">
        <f>(I161*21)/100</f>
      </c>
      <c t="s">
        <v>22</v>
      </c>
    </row>
    <row r="162" spans="1:5" ht="38.25">
      <c r="A162" s="34" t="s">
        <v>52</v>
      </c>
      <c r="E162" s="35" t="s">
        <v>359</v>
      </c>
    </row>
    <row r="163" spans="1:5" ht="25.5">
      <c r="A163" s="36" t="s">
        <v>54</v>
      </c>
      <c r="E163" s="37" t="s">
        <v>724</v>
      </c>
    </row>
    <row r="164" spans="1:5" ht="165.75">
      <c r="A164" t="s">
        <v>56</v>
      </c>
      <c r="E164" s="35" t="s">
        <v>361</v>
      </c>
    </row>
    <row r="165" spans="1:16" ht="12.75">
      <c r="A165" s="25" t="s">
        <v>46</v>
      </c>
      <c s="29" t="s">
        <v>356</v>
      </c>
      <c s="29" t="s">
        <v>363</v>
      </c>
      <c s="25" t="s">
        <v>211</v>
      </c>
      <c s="30" t="s">
        <v>364</v>
      </c>
      <c s="31" t="s">
        <v>114</v>
      </c>
      <c s="32">
        <v>914.473</v>
      </c>
      <c s="33">
        <v>0</v>
      </c>
      <c s="33">
        <f>ROUND(ROUND(H165,2)*ROUND(G165,3),2)</f>
      </c>
      <c s="31" t="s">
        <v>51</v>
      </c>
      <c r="O165">
        <f>(I165*21)/100</f>
      </c>
      <c t="s">
        <v>22</v>
      </c>
    </row>
    <row r="166" spans="1:5" ht="38.25">
      <c r="A166" s="34" t="s">
        <v>52</v>
      </c>
      <c r="E166" s="35" t="s">
        <v>359</v>
      </c>
    </row>
    <row r="167" spans="1:5" ht="25.5">
      <c r="A167" s="36" t="s">
        <v>54</v>
      </c>
      <c r="E167" s="37" t="s">
        <v>725</v>
      </c>
    </row>
    <row r="168" spans="1:5" ht="165.75">
      <c r="A168" t="s">
        <v>56</v>
      </c>
      <c r="E168" s="35" t="s">
        <v>361</v>
      </c>
    </row>
    <row r="169" spans="1:16" ht="12.75">
      <c r="A169" s="25" t="s">
        <v>46</v>
      </c>
      <c s="29" t="s">
        <v>362</v>
      </c>
      <c s="29" t="s">
        <v>367</v>
      </c>
      <c s="25" t="s">
        <v>211</v>
      </c>
      <c s="30" t="s">
        <v>368</v>
      </c>
      <c s="31" t="s">
        <v>114</v>
      </c>
      <c s="32">
        <v>307.621</v>
      </c>
      <c s="33">
        <v>0</v>
      </c>
      <c s="33">
        <f>ROUND(ROUND(H169,2)*ROUND(G169,3),2)</f>
      </c>
      <c s="31" t="s">
        <v>51</v>
      </c>
      <c r="O169">
        <f>(I169*21)/100</f>
      </c>
      <c t="s">
        <v>22</v>
      </c>
    </row>
    <row r="170" spans="1:5" ht="38.25">
      <c r="A170" s="34" t="s">
        <v>52</v>
      </c>
      <c r="E170" s="35" t="s">
        <v>359</v>
      </c>
    </row>
    <row r="171" spans="1:5" ht="51">
      <c r="A171" s="36" t="s">
        <v>54</v>
      </c>
      <c r="E171" s="37" t="s">
        <v>726</v>
      </c>
    </row>
    <row r="172" spans="1:5" ht="165.75">
      <c r="A172" t="s">
        <v>56</v>
      </c>
      <c r="E172" s="35" t="s">
        <v>361</v>
      </c>
    </row>
    <row r="173" spans="1:16" ht="12.75">
      <c r="A173" s="25" t="s">
        <v>46</v>
      </c>
      <c s="29" t="s">
        <v>366</v>
      </c>
      <c s="29" t="s">
        <v>371</v>
      </c>
      <c s="25" t="s">
        <v>48</v>
      </c>
      <c s="30" t="s">
        <v>372</v>
      </c>
      <c s="31" t="s">
        <v>50</v>
      </c>
      <c s="32">
        <v>160</v>
      </c>
      <c s="33">
        <v>0</v>
      </c>
      <c s="33">
        <f>ROUND(ROUND(H173,2)*ROUND(G173,3),2)</f>
      </c>
      <c s="31" t="s">
        <v>51</v>
      </c>
      <c r="O173">
        <f>(I173*21)/100</f>
      </c>
      <c t="s">
        <v>22</v>
      </c>
    </row>
    <row r="174" spans="1:5" ht="12.75">
      <c r="A174" s="34" t="s">
        <v>52</v>
      </c>
      <c r="E174" s="35" t="s">
        <v>48</v>
      </c>
    </row>
    <row r="175" spans="1:5" ht="12.75">
      <c r="A175" s="36" t="s">
        <v>54</v>
      </c>
      <c r="E175" s="37" t="s">
        <v>727</v>
      </c>
    </row>
    <row r="176" spans="1:5" ht="25.5">
      <c r="A176" t="s">
        <v>56</v>
      </c>
      <c r="E176" s="35" t="s">
        <v>374</v>
      </c>
    </row>
    <row r="177" spans="1:16" ht="12.75">
      <c r="A177" s="25" t="s">
        <v>46</v>
      </c>
      <c s="29" t="s">
        <v>370</v>
      </c>
      <c s="29" t="s">
        <v>533</v>
      </c>
      <c s="25" t="s">
        <v>48</v>
      </c>
      <c s="30" t="s">
        <v>534</v>
      </c>
      <c s="31" t="s">
        <v>158</v>
      </c>
      <c s="32">
        <v>325</v>
      </c>
      <c s="33">
        <v>0</v>
      </c>
      <c s="33">
        <f>ROUND(ROUND(H177,2)*ROUND(G177,3),2)</f>
      </c>
      <c s="31" t="s">
        <v>51</v>
      </c>
      <c r="O177">
        <f>(I177*21)/100</f>
      </c>
      <c t="s">
        <v>22</v>
      </c>
    </row>
    <row r="178" spans="1:5" ht="51">
      <c r="A178" s="34" t="s">
        <v>52</v>
      </c>
      <c r="E178" s="35" t="s">
        <v>535</v>
      </c>
    </row>
    <row r="179" spans="1:5" ht="12.75">
      <c r="A179" s="36" t="s">
        <v>54</v>
      </c>
      <c r="E179" s="37" t="s">
        <v>728</v>
      </c>
    </row>
    <row r="180" spans="1:5" ht="51">
      <c r="A180" t="s">
        <v>56</v>
      </c>
      <c r="E180" s="35" t="s">
        <v>537</v>
      </c>
    </row>
    <row r="181" spans="1:16" ht="12.75">
      <c r="A181" s="25" t="s">
        <v>46</v>
      </c>
      <c s="29" t="s">
        <v>375</v>
      </c>
      <c s="29" t="s">
        <v>376</v>
      </c>
      <c s="25" t="s">
        <v>48</v>
      </c>
      <c s="30" t="s">
        <v>377</v>
      </c>
      <c s="31" t="s">
        <v>158</v>
      </c>
      <c s="32">
        <v>2547.526</v>
      </c>
      <c s="33">
        <v>0</v>
      </c>
      <c s="33">
        <f>ROUND(ROUND(H181,2)*ROUND(G181,3),2)</f>
      </c>
      <c s="31" t="s">
        <v>51</v>
      </c>
      <c r="O181">
        <f>(I181*21)/100</f>
      </c>
      <c t="s">
        <v>22</v>
      </c>
    </row>
    <row r="182" spans="1:5" ht="12.75">
      <c r="A182" s="34" t="s">
        <v>52</v>
      </c>
      <c r="E182" s="35" t="s">
        <v>48</v>
      </c>
    </row>
    <row r="183" spans="1:5" ht="25.5">
      <c r="A183" s="36" t="s">
        <v>54</v>
      </c>
      <c r="E183" s="37" t="s">
        <v>729</v>
      </c>
    </row>
    <row r="184" spans="1:5" ht="38.25">
      <c r="A184" t="s">
        <v>56</v>
      </c>
      <c r="E184" s="35" t="s">
        <v>379</v>
      </c>
    </row>
    <row r="185" spans="1:18" ht="12.75" customHeight="1">
      <c r="A185" s="6" t="s">
        <v>44</v>
      </c>
      <c s="6"/>
      <c s="40" t="s">
        <v>118</v>
      </c>
      <c s="6"/>
      <c s="27" t="s">
        <v>544</v>
      </c>
      <c s="6"/>
      <c s="6"/>
      <c s="6"/>
      <c s="41">
        <f>0+Q185</f>
      </c>
      <c s="6"/>
      <c r="O185">
        <f>0+R185</f>
      </c>
      <c r="Q185">
        <f>0+I186</f>
      </c>
      <c>
        <f>0+O186</f>
      </c>
    </row>
    <row r="186" spans="1:16" ht="12.75">
      <c r="A186" s="25" t="s">
        <v>46</v>
      </c>
      <c s="29" t="s">
        <v>380</v>
      </c>
      <c s="29" t="s">
        <v>730</v>
      </c>
      <c s="25" t="s">
        <v>48</v>
      </c>
      <c s="30" t="s">
        <v>731</v>
      </c>
      <c s="31" t="s">
        <v>60</v>
      </c>
      <c s="32">
        <v>1</v>
      </c>
      <c s="33">
        <v>0</v>
      </c>
      <c s="33">
        <f>ROUND(ROUND(H186,2)*ROUND(G186,3),2)</f>
      </c>
      <c s="31" t="s">
        <v>51</v>
      </c>
      <c r="O186">
        <f>(I186*21)/100</f>
      </c>
      <c t="s">
        <v>22</v>
      </c>
    </row>
    <row r="187" spans="1:5" ht="12.75">
      <c r="A187" s="34" t="s">
        <v>52</v>
      </c>
      <c r="E187" s="35" t="s">
        <v>48</v>
      </c>
    </row>
    <row r="188" spans="1:5" ht="12.75">
      <c r="A188" s="36" t="s">
        <v>54</v>
      </c>
      <c r="E188" s="37" t="s">
        <v>732</v>
      </c>
    </row>
    <row r="189" spans="1:5" ht="12.75">
      <c r="A189" t="s">
        <v>56</v>
      </c>
      <c r="E189" s="35" t="s">
        <v>733</v>
      </c>
    </row>
    <row r="190" spans="1:18" ht="12.75" customHeight="1">
      <c r="A190" s="6" t="s">
        <v>44</v>
      </c>
      <c s="6"/>
      <c s="40" t="s">
        <v>39</v>
      </c>
      <c s="6"/>
      <c s="27" t="s">
        <v>154</v>
      </c>
      <c s="6"/>
      <c s="6"/>
      <c s="6"/>
      <c s="41">
        <f>0+Q190</f>
      </c>
      <c s="6"/>
      <c r="O190">
        <f>0+R190</f>
      </c>
      <c r="Q190">
        <f>0+I191+I195+I199+I203+I207+I211+I215+I219+I223+I227+I231+I235+I239+I243+I247+I251+I255+I259+I263</f>
      </c>
      <c>
        <f>0+O191+O195+O199+O203+O207+O211+O215+O219+O223+O227+O231+O235+O239+O243+O247+O251+O255+O259+O263</f>
      </c>
    </row>
    <row r="191" spans="1:16" ht="25.5">
      <c r="A191" s="25" t="s">
        <v>46</v>
      </c>
      <c s="29" t="s">
        <v>386</v>
      </c>
      <c s="29" t="s">
        <v>381</v>
      </c>
      <c s="25" t="s">
        <v>48</v>
      </c>
      <c s="30" t="s">
        <v>382</v>
      </c>
      <c s="31" t="s">
        <v>158</v>
      </c>
      <c s="32">
        <v>560</v>
      </c>
      <c s="33">
        <v>0</v>
      </c>
      <c s="33">
        <f>ROUND(ROUND(H191,2)*ROUND(G191,3),2)</f>
      </c>
      <c s="31" t="s">
        <v>51</v>
      </c>
      <c r="O191">
        <f>(I191*21)/100</f>
      </c>
      <c t="s">
        <v>22</v>
      </c>
    </row>
    <row r="192" spans="1:5" ht="38.25">
      <c r="A192" s="34" t="s">
        <v>52</v>
      </c>
      <c r="E192" s="35" t="s">
        <v>383</v>
      </c>
    </row>
    <row r="193" spans="1:5" ht="12.75">
      <c r="A193" s="36" t="s">
        <v>54</v>
      </c>
      <c r="E193" s="37" t="s">
        <v>734</v>
      </c>
    </row>
    <row r="194" spans="1:5" ht="127.5">
      <c r="A194" t="s">
        <v>56</v>
      </c>
      <c r="E194" s="35" t="s">
        <v>385</v>
      </c>
    </row>
    <row r="195" spans="1:16" ht="25.5">
      <c r="A195" s="25" t="s">
        <v>46</v>
      </c>
      <c s="29" t="s">
        <v>390</v>
      </c>
      <c s="29" t="s">
        <v>387</v>
      </c>
      <c s="25" t="s">
        <v>48</v>
      </c>
      <c s="30" t="s">
        <v>388</v>
      </c>
      <c s="31" t="s">
        <v>158</v>
      </c>
      <c s="32">
        <v>640</v>
      </c>
      <c s="33">
        <v>0</v>
      </c>
      <c s="33">
        <f>ROUND(ROUND(H195,2)*ROUND(G195,3),2)</f>
      </c>
      <c s="31" t="s">
        <v>51</v>
      </c>
      <c r="O195">
        <f>(I195*21)/100</f>
      </c>
      <c t="s">
        <v>22</v>
      </c>
    </row>
    <row r="196" spans="1:5" ht="51">
      <c r="A196" s="34" t="s">
        <v>52</v>
      </c>
      <c r="E196" s="35" t="s">
        <v>159</v>
      </c>
    </row>
    <row r="197" spans="1:5" ht="12.75">
      <c r="A197" s="36" t="s">
        <v>54</v>
      </c>
      <c r="E197" s="37" t="s">
        <v>735</v>
      </c>
    </row>
    <row r="198" spans="1:5" ht="38.25">
      <c r="A198" t="s">
        <v>56</v>
      </c>
      <c r="E198" s="35" t="s">
        <v>161</v>
      </c>
    </row>
    <row r="199" spans="1:16" ht="25.5">
      <c r="A199" s="25" t="s">
        <v>46</v>
      </c>
      <c s="29" t="s">
        <v>394</v>
      </c>
      <c s="29" t="s">
        <v>736</v>
      </c>
      <c s="25" t="s">
        <v>211</v>
      </c>
      <c s="30" t="s">
        <v>737</v>
      </c>
      <c s="31" t="s">
        <v>158</v>
      </c>
      <c s="32">
        <v>240</v>
      </c>
      <c s="33">
        <v>0</v>
      </c>
      <c s="33">
        <f>ROUND(ROUND(H199,2)*ROUND(G199,3),2)</f>
      </c>
      <c s="31" t="s">
        <v>51</v>
      </c>
      <c r="O199">
        <f>(I199*21)/100</f>
      </c>
      <c t="s">
        <v>22</v>
      </c>
    </row>
    <row r="200" spans="1:5" ht="38.25">
      <c r="A200" s="34" t="s">
        <v>52</v>
      </c>
      <c r="E200" s="35" t="s">
        <v>383</v>
      </c>
    </row>
    <row r="201" spans="1:5" ht="12.75">
      <c r="A201" s="36" t="s">
        <v>54</v>
      </c>
      <c r="E201" s="37" t="s">
        <v>738</v>
      </c>
    </row>
    <row r="202" spans="1:5" ht="165.75">
      <c r="A202" t="s">
        <v>56</v>
      </c>
      <c r="E202" s="35" t="s">
        <v>739</v>
      </c>
    </row>
    <row r="203" spans="1:16" ht="12.75">
      <c r="A203" s="25" t="s">
        <v>46</v>
      </c>
      <c s="29" t="s">
        <v>399</v>
      </c>
      <c s="29" t="s">
        <v>395</v>
      </c>
      <c s="25" t="s">
        <v>48</v>
      </c>
      <c s="30" t="s">
        <v>396</v>
      </c>
      <c s="31" t="s">
        <v>60</v>
      </c>
      <c s="32">
        <v>161</v>
      </c>
      <c s="33">
        <v>0</v>
      </c>
      <c s="33">
        <f>ROUND(ROUND(H203,2)*ROUND(G203,3),2)</f>
      </c>
      <c s="31" t="s">
        <v>51</v>
      </c>
      <c r="O203">
        <f>(I203*21)/100</f>
      </c>
      <c t="s">
        <v>22</v>
      </c>
    </row>
    <row r="204" spans="1:5" ht="12.75">
      <c r="A204" s="34" t="s">
        <v>52</v>
      </c>
      <c r="E204" s="35" t="s">
        <v>48</v>
      </c>
    </row>
    <row r="205" spans="1:5" ht="38.25">
      <c r="A205" s="36" t="s">
        <v>54</v>
      </c>
      <c r="E205" s="37" t="s">
        <v>740</v>
      </c>
    </row>
    <row r="206" spans="1:5" ht="51">
      <c r="A206" t="s">
        <v>56</v>
      </c>
      <c r="E206" s="35" t="s">
        <v>398</v>
      </c>
    </row>
    <row r="207" spans="1:16" ht="12.75">
      <c r="A207" s="25" t="s">
        <v>46</v>
      </c>
      <c s="29" t="s">
        <v>404</v>
      </c>
      <c s="29" t="s">
        <v>400</v>
      </c>
      <c s="25" t="s">
        <v>48</v>
      </c>
      <c s="30" t="s">
        <v>401</v>
      </c>
      <c s="31" t="s">
        <v>60</v>
      </c>
      <c s="32">
        <v>116</v>
      </c>
      <c s="33">
        <v>0</v>
      </c>
      <c s="33">
        <f>ROUND(ROUND(H207,2)*ROUND(G207,3),2)</f>
      </c>
      <c s="31" t="s">
        <v>51</v>
      </c>
      <c r="O207">
        <f>(I207*21)/100</f>
      </c>
      <c t="s">
        <v>22</v>
      </c>
    </row>
    <row r="208" spans="1:5" ht="12.75">
      <c r="A208" s="34" t="s">
        <v>52</v>
      </c>
      <c r="E208" s="35" t="s">
        <v>219</v>
      </c>
    </row>
    <row r="209" spans="1:5" ht="38.25">
      <c r="A209" s="36" t="s">
        <v>54</v>
      </c>
      <c r="E209" s="37" t="s">
        <v>741</v>
      </c>
    </row>
    <row r="210" spans="1:5" ht="25.5">
      <c r="A210" t="s">
        <v>56</v>
      </c>
      <c r="E210" s="35" t="s">
        <v>403</v>
      </c>
    </row>
    <row r="211" spans="1:16" ht="25.5">
      <c r="A211" s="25" t="s">
        <v>46</v>
      </c>
      <c s="29" t="s">
        <v>408</v>
      </c>
      <c s="29" t="s">
        <v>405</v>
      </c>
      <c s="25" t="s">
        <v>48</v>
      </c>
      <c s="30" t="s">
        <v>406</v>
      </c>
      <c s="31" t="s">
        <v>60</v>
      </c>
      <c s="32">
        <v>66</v>
      </c>
      <c s="33">
        <v>0</v>
      </c>
      <c s="33">
        <f>ROUND(ROUND(H211,2)*ROUND(G211,3),2)</f>
      </c>
      <c s="31" t="s">
        <v>51</v>
      </c>
      <c r="O211">
        <f>(I211*21)/100</f>
      </c>
      <c t="s">
        <v>22</v>
      </c>
    </row>
    <row r="212" spans="1:5" ht="12.75">
      <c r="A212" s="34" t="s">
        <v>52</v>
      </c>
      <c r="E212" s="35" t="s">
        <v>48</v>
      </c>
    </row>
    <row r="213" spans="1:5" ht="12.75">
      <c r="A213" s="36" t="s">
        <v>54</v>
      </c>
      <c r="E213" s="37" t="s">
        <v>742</v>
      </c>
    </row>
    <row r="214" spans="1:5" ht="51">
      <c r="A214" t="s">
        <v>56</v>
      </c>
      <c r="E214" s="35" t="s">
        <v>398</v>
      </c>
    </row>
    <row r="215" spans="1:16" ht="25.5">
      <c r="A215" s="25" t="s">
        <v>46</v>
      </c>
      <c s="29" t="s">
        <v>414</v>
      </c>
      <c s="29" t="s">
        <v>409</v>
      </c>
      <c s="25" t="s">
        <v>48</v>
      </c>
      <c s="30" t="s">
        <v>410</v>
      </c>
      <c s="31" t="s">
        <v>60</v>
      </c>
      <c s="32">
        <v>15</v>
      </c>
      <c s="33">
        <v>0</v>
      </c>
      <c s="33">
        <f>ROUND(ROUND(H215,2)*ROUND(G215,3),2)</f>
      </c>
      <c s="31" t="s">
        <v>51</v>
      </c>
      <c r="O215">
        <f>(I215*21)/100</f>
      </c>
      <c t="s">
        <v>22</v>
      </c>
    </row>
    <row r="216" spans="1:5" ht="12.75">
      <c r="A216" s="34" t="s">
        <v>52</v>
      </c>
      <c r="E216" s="35" t="s">
        <v>411</v>
      </c>
    </row>
    <row r="217" spans="1:5" ht="12.75">
      <c r="A217" s="36" t="s">
        <v>54</v>
      </c>
      <c r="E217" s="37" t="s">
        <v>412</v>
      </c>
    </row>
    <row r="218" spans="1:5" ht="25.5">
      <c r="A218" t="s">
        <v>56</v>
      </c>
      <c r="E218" s="35" t="s">
        <v>413</v>
      </c>
    </row>
    <row r="219" spans="1:16" ht="12.75">
      <c r="A219" s="25" t="s">
        <v>46</v>
      </c>
      <c s="29" t="s">
        <v>418</v>
      </c>
      <c s="29" t="s">
        <v>415</v>
      </c>
      <c s="25" t="s">
        <v>48</v>
      </c>
      <c s="30" t="s">
        <v>416</v>
      </c>
      <c s="31" t="s">
        <v>60</v>
      </c>
      <c s="32">
        <v>13</v>
      </c>
      <c s="33">
        <v>0</v>
      </c>
      <c s="33">
        <f>ROUND(ROUND(H219,2)*ROUND(G219,3),2)</f>
      </c>
      <c s="31" t="s">
        <v>51</v>
      </c>
      <c r="O219">
        <f>(I219*21)/100</f>
      </c>
      <c t="s">
        <v>22</v>
      </c>
    </row>
    <row r="220" spans="1:5" ht="51">
      <c r="A220" s="34" t="s">
        <v>52</v>
      </c>
      <c r="E220" s="35" t="s">
        <v>159</v>
      </c>
    </row>
    <row r="221" spans="1:5" ht="12.75">
      <c r="A221" s="36" t="s">
        <v>54</v>
      </c>
      <c r="E221" s="37" t="s">
        <v>417</v>
      </c>
    </row>
    <row r="222" spans="1:5" ht="25.5">
      <c r="A222" t="s">
        <v>56</v>
      </c>
      <c r="E222" s="35" t="s">
        <v>170</v>
      </c>
    </row>
    <row r="223" spans="1:16" ht="25.5">
      <c r="A223" s="25" t="s">
        <v>46</v>
      </c>
      <c s="29" t="s">
        <v>422</v>
      </c>
      <c s="29" t="s">
        <v>423</v>
      </c>
      <c s="25" t="s">
        <v>48</v>
      </c>
      <c s="30" t="s">
        <v>424</v>
      </c>
      <c s="31" t="s">
        <v>60</v>
      </c>
      <c s="32">
        <v>11</v>
      </c>
      <c s="33">
        <v>0</v>
      </c>
      <c s="33">
        <f>ROUND(ROUND(H223,2)*ROUND(G223,3),2)</f>
      </c>
      <c s="31" t="s">
        <v>51</v>
      </c>
      <c r="O223">
        <f>(I223*21)/100</f>
      </c>
      <c t="s">
        <v>22</v>
      </c>
    </row>
    <row r="224" spans="1:5" ht="12.75">
      <c r="A224" s="34" t="s">
        <v>52</v>
      </c>
      <c r="E224" s="35" t="s">
        <v>425</v>
      </c>
    </row>
    <row r="225" spans="1:5" ht="12.75">
      <c r="A225" s="36" t="s">
        <v>54</v>
      </c>
      <c r="E225" s="37" t="s">
        <v>426</v>
      </c>
    </row>
    <row r="226" spans="1:5" ht="25.5">
      <c r="A226" t="s">
        <v>56</v>
      </c>
      <c r="E226" s="35" t="s">
        <v>427</v>
      </c>
    </row>
    <row r="227" spans="1:16" ht="12.75">
      <c r="A227" s="25" t="s">
        <v>46</v>
      </c>
      <c s="29" t="s">
        <v>428</v>
      </c>
      <c s="29" t="s">
        <v>429</v>
      </c>
      <c s="25" t="s">
        <v>48</v>
      </c>
      <c s="30" t="s">
        <v>430</v>
      </c>
      <c s="31" t="s">
        <v>60</v>
      </c>
      <c s="32">
        <v>8</v>
      </c>
      <c s="33">
        <v>0</v>
      </c>
      <c s="33">
        <f>ROUND(ROUND(H227,2)*ROUND(G227,3),2)</f>
      </c>
      <c s="31" t="s">
        <v>51</v>
      </c>
      <c r="O227">
        <f>(I227*21)/100</f>
      </c>
      <c t="s">
        <v>22</v>
      </c>
    </row>
    <row r="228" spans="1:5" ht="51">
      <c r="A228" s="34" t="s">
        <v>52</v>
      </c>
      <c r="E228" s="35" t="s">
        <v>159</v>
      </c>
    </row>
    <row r="229" spans="1:5" ht="12.75">
      <c r="A229" s="36" t="s">
        <v>54</v>
      </c>
      <c r="E229" s="37" t="s">
        <v>426</v>
      </c>
    </row>
    <row r="230" spans="1:5" ht="25.5">
      <c r="A230" t="s">
        <v>56</v>
      </c>
      <c r="E230" s="35" t="s">
        <v>170</v>
      </c>
    </row>
    <row r="231" spans="1:16" ht="25.5">
      <c r="A231" s="25" t="s">
        <v>46</v>
      </c>
      <c s="29" t="s">
        <v>431</v>
      </c>
      <c s="29" t="s">
        <v>436</v>
      </c>
      <c s="25" t="s">
        <v>48</v>
      </c>
      <c s="30" t="s">
        <v>437</v>
      </c>
      <c s="31" t="s">
        <v>50</v>
      </c>
      <c s="32">
        <v>1508</v>
      </c>
      <c s="33">
        <v>0</v>
      </c>
      <c s="33">
        <f>ROUND(ROUND(H231,2)*ROUND(G231,3),2)</f>
      </c>
      <c s="31" t="s">
        <v>51</v>
      </c>
      <c r="O231">
        <f>(I231*21)/100</f>
      </c>
      <c t="s">
        <v>22</v>
      </c>
    </row>
    <row r="232" spans="1:5" ht="25.5">
      <c r="A232" s="34" t="s">
        <v>52</v>
      </c>
      <c r="E232" s="35" t="s">
        <v>438</v>
      </c>
    </row>
    <row r="233" spans="1:5" ht="102">
      <c r="A233" s="36" t="s">
        <v>54</v>
      </c>
      <c r="E233" s="37" t="s">
        <v>743</v>
      </c>
    </row>
    <row r="234" spans="1:5" ht="38.25">
      <c r="A234" t="s">
        <v>56</v>
      </c>
      <c r="E234" s="35" t="s">
        <v>440</v>
      </c>
    </row>
    <row r="235" spans="1:16" ht="25.5">
      <c r="A235" s="25" t="s">
        <v>46</v>
      </c>
      <c s="29" t="s">
        <v>435</v>
      </c>
      <c s="29" t="s">
        <v>442</v>
      </c>
      <c s="25" t="s">
        <v>48</v>
      </c>
      <c s="30" t="s">
        <v>443</v>
      </c>
      <c s="31" t="s">
        <v>50</v>
      </c>
      <c s="32">
        <v>1508</v>
      </c>
      <c s="33">
        <v>0</v>
      </c>
      <c s="33">
        <f>ROUND(ROUND(H235,2)*ROUND(G235,3),2)</f>
      </c>
      <c s="31" t="s">
        <v>51</v>
      </c>
      <c r="O235">
        <f>(I235*21)/100</f>
      </c>
      <c t="s">
        <v>22</v>
      </c>
    </row>
    <row r="236" spans="1:5" ht="25.5">
      <c r="A236" s="34" t="s">
        <v>52</v>
      </c>
      <c r="E236" s="35" t="s">
        <v>444</v>
      </c>
    </row>
    <row r="237" spans="1:5" ht="102">
      <c r="A237" s="36" t="s">
        <v>54</v>
      </c>
      <c r="E237" s="37" t="s">
        <v>743</v>
      </c>
    </row>
    <row r="238" spans="1:5" ht="38.25">
      <c r="A238" t="s">
        <v>56</v>
      </c>
      <c r="E238" s="35" t="s">
        <v>440</v>
      </c>
    </row>
    <row r="239" spans="1:16" ht="12.75">
      <c r="A239" s="25" t="s">
        <v>46</v>
      </c>
      <c s="29" t="s">
        <v>441</v>
      </c>
      <c s="29" t="s">
        <v>584</v>
      </c>
      <c s="25" t="s">
        <v>48</v>
      </c>
      <c s="30" t="s">
        <v>585</v>
      </c>
      <c s="31" t="s">
        <v>60</v>
      </c>
      <c s="32">
        <v>12</v>
      </c>
      <c s="33">
        <v>0</v>
      </c>
      <c s="33">
        <f>ROUND(ROUND(H239,2)*ROUND(G239,3),2)</f>
      </c>
      <c s="31" t="s">
        <v>51</v>
      </c>
      <c r="O239">
        <f>(I239*21)/100</f>
      </c>
      <c t="s">
        <v>22</v>
      </c>
    </row>
    <row r="240" spans="1:5" ht="12.75">
      <c r="A240" s="34" t="s">
        <v>52</v>
      </c>
      <c r="E240" s="35" t="s">
        <v>48</v>
      </c>
    </row>
    <row r="241" spans="1:5" ht="12.75">
      <c r="A241" s="36" t="s">
        <v>54</v>
      </c>
      <c r="E241" s="37" t="s">
        <v>744</v>
      </c>
    </row>
    <row r="242" spans="1:5" ht="38.25">
      <c r="A242" t="s">
        <v>56</v>
      </c>
      <c r="E242" s="35" t="s">
        <v>587</v>
      </c>
    </row>
    <row r="243" spans="1:16" ht="12.75">
      <c r="A243" s="25" t="s">
        <v>46</v>
      </c>
      <c s="29" t="s">
        <v>445</v>
      </c>
      <c s="29" t="s">
        <v>745</v>
      </c>
      <c s="25" t="s">
        <v>48</v>
      </c>
      <c s="30" t="s">
        <v>746</v>
      </c>
      <c s="31" t="s">
        <v>60</v>
      </c>
      <c s="32">
        <v>1</v>
      </c>
      <c s="33">
        <v>0</v>
      </c>
      <c s="33">
        <f>ROUND(ROUND(H243,2)*ROUND(G243,3),2)</f>
      </c>
      <c s="31" t="s">
        <v>51</v>
      </c>
      <c r="O243">
        <f>(I243*21)/100</f>
      </c>
      <c t="s">
        <v>22</v>
      </c>
    </row>
    <row r="244" spans="1:5" ht="12.75">
      <c r="A244" s="34" t="s">
        <v>52</v>
      </c>
      <c r="E244" s="35" t="s">
        <v>48</v>
      </c>
    </row>
    <row r="245" spans="1:5" ht="12.75">
      <c r="A245" s="36" t="s">
        <v>54</v>
      </c>
      <c r="E245" s="37" t="s">
        <v>48</v>
      </c>
    </row>
    <row r="246" spans="1:5" ht="409.5">
      <c r="A246" t="s">
        <v>56</v>
      </c>
      <c r="E246" s="35" t="s">
        <v>747</v>
      </c>
    </row>
    <row r="247" spans="1:16" ht="12.75">
      <c r="A247" s="25" t="s">
        <v>46</v>
      </c>
      <c s="29" t="s">
        <v>451</v>
      </c>
      <c s="29" t="s">
        <v>748</v>
      </c>
      <c s="25" t="s">
        <v>48</v>
      </c>
      <c s="30" t="s">
        <v>749</v>
      </c>
      <c s="31" t="s">
        <v>60</v>
      </c>
      <c s="32">
        <v>1</v>
      </c>
      <c s="33">
        <v>0</v>
      </c>
      <c s="33">
        <f>ROUND(ROUND(H247,2)*ROUND(G247,3),2)</f>
      </c>
      <c s="31" t="s">
        <v>51</v>
      </c>
      <c r="O247">
        <f>(I247*21)/100</f>
      </c>
      <c t="s">
        <v>22</v>
      </c>
    </row>
    <row r="248" spans="1:5" ht="12.75">
      <c r="A248" s="34" t="s">
        <v>52</v>
      </c>
      <c r="E248" s="35" t="s">
        <v>48</v>
      </c>
    </row>
    <row r="249" spans="1:5" ht="12.75">
      <c r="A249" s="36" t="s">
        <v>54</v>
      </c>
      <c r="E249" s="37" t="s">
        <v>48</v>
      </c>
    </row>
    <row r="250" spans="1:5" ht="409.5">
      <c r="A250" t="s">
        <v>56</v>
      </c>
      <c r="E250" s="35" t="s">
        <v>750</v>
      </c>
    </row>
    <row r="251" spans="1:16" ht="12.75">
      <c r="A251" s="25" t="s">
        <v>46</v>
      </c>
      <c s="29" t="s">
        <v>456</v>
      </c>
      <c s="29" t="s">
        <v>446</v>
      </c>
      <c s="25" t="s">
        <v>48</v>
      </c>
      <c s="30" t="s">
        <v>447</v>
      </c>
      <c s="31" t="s">
        <v>158</v>
      </c>
      <c s="32">
        <v>72</v>
      </c>
      <c s="33">
        <v>0</v>
      </c>
      <c s="33">
        <f>ROUND(ROUND(H251,2)*ROUND(G251,3),2)</f>
      </c>
      <c s="31" t="s">
        <v>51</v>
      </c>
      <c r="O251">
        <f>(I251*21)/100</f>
      </c>
      <c t="s">
        <v>22</v>
      </c>
    </row>
    <row r="252" spans="1:5" ht="12.75">
      <c r="A252" s="34" t="s">
        <v>52</v>
      </c>
      <c r="E252" s="35" t="s">
        <v>448</v>
      </c>
    </row>
    <row r="253" spans="1:5" ht="12.75">
      <c r="A253" s="36" t="s">
        <v>54</v>
      </c>
      <c r="E253" s="37" t="s">
        <v>751</v>
      </c>
    </row>
    <row r="254" spans="1:5" ht="63.75">
      <c r="A254" t="s">
        <v>56</v>
      </c>
      <c r="E254" s="35" t="s">
        <v>450</v>
      </c>
    </row>
    <row r="255" spans="1:16" ht="12.75">
      <c r="A255" s="25" t="s">
        <v>46</v>
      </c>
      <c s="29" t="s">
        <v>572</v>
      </c>
      <c s="29" t="s">
        <v>452</v>
      </c>
      <c s="25" t="s">
        <v>48</v>
      </c>
      <c s="30" t="s">
        <v>453</v>
      </c>
      <c s="31" t="s">
        <v>158</v>
      </c>
      <c s="32">
        <v>2547.526</v>
      </c>
      <c s="33">
        <v>0</v>
      </c>
      <c s="33">
        <f>ROUND(ROUND(H255,2)*ROUND(G255,3),2)</f>
      </c>
      <c s="31" t="s">
        <v>51</v>
      </c>
      <c r="O255">
        <f>(I255*21)/100</f>
      </c>
      <c t="s">
        <v>22</v>
      </c>
    </row>
    <row r="256" spans="1:5" ht="12.75">
      <c r="A256" s="34" t="s">
        <v>52</v>
      </c>
      <c r="E256" s="35" t="s">
        <v>48</v>
      </c>
    </row>
    <row r="257" spans="1:5" ht="25.5">
      <c r="A257" s="36" t="s">
        <v>54</v>
      </c>
      <c r="E257" s="37" t="s">
        <v>752</v>
      </c>
    </row>
    <row r="258" spans="1:5" ht="25.5">
      <c r="A258" t="s">
        <v>56</v>
      </c>
      <c r="E258" s="35" t="s">
        <v>455</v>
      </c>
    </row>
    <row r="259" spans="1:16" ht="25.5">
      <c r="A259" s="25" t="s">
        <v>46</v>
      </c>
      <c s="29" t="s">
        <v>573</v>
      </c>
      <c s="29" t="s">
        <v>753</v>
      </c>
      <c s="25" t="s">
        <v>48</v>
      </c>
      <c s="30" t="s">
        <v>754</v>
      </c>
      <c s="31" t="s">
        <v>158</v>
      </c>
      <c s="32">
        <v>220</v>
      </c>
      <c s="33">
        <v>0</v>
      </c>
      <c s="33">
        <f>ROUND(ROUND(H259,2)*ROUND(G259,3),2)</f>
      </c>
      <c s="31" t="s">
        <v>51</v>
      </c>
      <c r="O259">
        <f>(I259*21)/100</f>
      </c>
      <c t="s">
        <v>22</v>
      </c>
    </row>
    <row r="260" spans="1:5" ht="12.75">
      <c r="A260" s="34" t="s">
        <v>52</v>
      </c>
      <c r="E260" s="35" t="s">
        <v>755</v>
      </c>
    </row>
    <row r="261" spans="1:5" ht="12.75">
      <c r="A261" s="36" t="s">
        <v>54</v>
      </c>
      <c r="E261" s="37" t="s">
        <v>756</v>
      </c>
    </row>
    <row r="262" spans="1:5" ht="89.25">
      <c r="A262" t="s">
        <v>56</v>
      </c>
      <c r="E262" s="35" t="s">
        <v>757</v>
      </c>
    </row>
    <row r="263" spans="1:16" ht="12.75">
      <c r="A263" s="25" t="s">
        <v>46</v>
      </c>
      <c s="29" t="s">
        <v>574</v>
      </c>
      <c s="29" t="s">
        <v>457</v>
      </c>
      <c s="25" t="s">
        <v>48</v>
      </c>
      <c s="30" t="s">
        <v>458</v>
      </c>
      <c s="31" t="s">
        <v>114</v>
      </c>
      <c s="32">
        <v>51</v>
      </c>
      <c s="33">
        <v>0</v>
      </c>
      <c s="33">
        <f>ROUND(ROUND(H263,2)*ROUND(G263,3),2)</f>
      </c>
      <c s="31" t="s">
        <v>51</v>
      </c>
      <c r="O263">
        <f>(I263*21)/100</f>
      </c>
      <c t="s">
        <v>22</v>
      </c>
    </row>
    <row r="264" spans="1:5" ht="12.75">
      <c r="A264" s="34" t="s">
        <v>52</v>
      </c>
      <c r="E264" s="35" t="s">
        <v>115</v>
      </c>
    </row>
    <row r="265" spans="1:5" ht="12.75">
      <c r="A265" s="36" t="s">
        <v>54</v>
      </c>
      <c r="E265" s="37" t="s">
        <v>758</v>
      </c>
    </row>
    <row r="266" spans="1:5" ht="76.5">
      <c r="A266" t="s">
        <v>56</v>
      </c>
      <c r="E266" s="35" t="s">
        <v>460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0+O8+O33+O126+O143+O156+O213+O218+O239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759</v>
      </c>
      <c s="38">
        <f>0+I8+I33+I126+I143+I156+I213+I218+I239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759</v>
      </c>
      <c s="6"/>
      <c s="18" t="s">
        <v>760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0+I9+I13+I17+I21+I25+I29</f>
      </c>
      <c>
        <f>0+O9+O13+O17+O21+O25+O29</f>
      </c>
    </row>
    <row r="9" spans="1:16" ht="12.75">
      <c r="A9" s="25" t="s">
        <v>46</v>
      </c>
      <c s="29" t="s">
        <v>28</v>
      </c>
      <c s="29" t="s">
        <v>86</v>
      </c>
      <c s="25" t="s">
        <v>48</v>
      </c>
      <c s="30" t="s">
        <v>202</v>
      </c>
      <c s="31" t="s">
        <v>89</v>
      </c>
      <c s="32">
        <v>28.536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25.5">
      <c r="A11" s="36" t="s">
        <v>54</v>
      </c>
      <c r="E11" s="37" t="s">
        <v>761</v>
      </c>
    </row>
    <row r="12" spans="1:5" ht="25.5">
      <c r="A12" t="s">
        <v>56</v>
      </c>
      <c r="E12" s="35" t="s">
        <v>204</v>
      </c>
    </row>
    <row r="13" spans="1:16" ht="25.5">
      <c r="A13" s="25" t="s">
        <v>46</v>
      </c>
      <c s="29" t="s">
        <v>22</v>
      </c>
      <c s="29" t="s">
        <v>86</v>
      </c>
      <c s="25" t="s">
        <v>87</v>
      </c>
      <c s="30" t="s">
        <v>88</v>
      </c>
      <c s="31" t="s">
        <v>89</v>
      </c>
      <c s="32">
        <v>84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38.25">
      <c r="A15" s="36" t="s">
        <v>54</v>
      </c>
      <c r="E15" s="37" t="s">
        <v>762</v>
      </c>
    </row>
    <row r="16" spans="1:5" ht="89.25">
      <c r="A16" t="s">
        <v>56</v>
      </c>
      <c r="E16" s="35" t="s">
        <v>91</v>
      </c>
    </row>
    <row r="17" spans="1:16" ht="25.5">
      <c r="A17" s="25" t="s">
        <v>46</v>
      </c>
      <c s="29" t="s">
        <v>21</v>
      </c>
      <c s="29" t="s">
        <v>92</v>
      </c>
      <c s="25" t="s">
        <v>87</v>
      </c>
      <c s="30" t="s">
        <v>88</v>
      </c>
      <c s="31" t="s">
        <v>89</v>
      </c>
      <c s="32">
        <v>9834.216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93</v>
      </c>
    </row>
    <row r="19" spans="1:5" ht="140.25">
      <c r="A19" s="36" t="s">
        <v>54</v>
      </c>
      <c r="E19" s="37" t="s">
        <v>763</v>
      </c>
    </row>
    <row r="20" spans="1:5" ht="89.25">
      <c r="A20" t="s">
        <v>56</v>
      </c>
      <c r="E20" s="35" t="s">
        <v>91</v>
      </c>
    </row>
    <row r="21" spans="1:16" ht="12.75">
      <c r="A21" s="25" t="s">
        <v>46</v>
      </c>
      <c s="29" t="s">
        <v>32</v>
      </c>
      <c s="29" t="s">
        <v>764</v>
      </c>
      <c s="25" t="s">
        <v>48</v>
      </c>
      <c s="30" t="s">
        <v>765</v>
      </c>
      <c s="31" t="s">
        <v>89</v>
      </c>
      <c s="32">
        <v>1319.722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25.5">
      <c r="A22" s="34" t="s">
        <v>52</v>
      </c>
      <c r="E22" s="35" t="s">
        <v>766</v>
      </c>
    </row>
    <row r="23" spans="1:5" ht="25.5">
      <c r="A23" s="36" t="s">
        <v>54</v>
      </c>
      <c r="E23" s="37" t="s">
        <v>767</v>
      </c>
    </row>
    <row r="24" spans="1:5" ht="25.5">
      <c r="A24" t="s">
        <v>56</v>
      </c>
      <c r="E24" s="35" t="s">
        <v>204</v>
      </c>
    </row>
    <row r="25" spans="1:16" ht="12.75">
      <c r="A25" s="25" t="s">
        <v>46</v>
      </c>
      <c s="29" t="s">
        <v>34</v>
      </c>
      <c s="29" t="s">
        <v>207</v>
      </c>
      <c s="25" t="s">
        <v>48</v>
      </c>
      <c s="30" t="s">
        <v>208</v>
      </c>
      <c s="31" t="s">
        <v>89</v>
      </c>
      <c s="32">
        <v>0.021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12.75">
      <c r="A27" s="36" t="s">
        <v>54</v>
      </c>
      <c r="E27" s="37" t="s">
        <v>768</v>
      </c>
    </row>
    <row r="28" spans="1:5" ht="140.25">
      <c r="A28" t="s">
        <v>56</v>
      </c>
      <c r="E28" s="35" t="s">
        <v>98</v>
      </c>
    </row>
    <row r="29" spans="1:16" ht="25.5">
      <c r="A29" s="25" t="s">
        <v>46</v>
      </c>
      <c s="29" t="s">
        <v>36</v>
      </c>
      <c s="29" t="s">
        <v>210</v>
      </c>
      <c s="25" t="s">
        <v>211</v>
      </c>
      <c s="30" t="s">
        <v>212</v>
      </c>
      <c s="31" t="s">
        <v>89</v>
      </c>
      <c s="32">
        <v>24.54</v>
      </c>
      <c s="33">
        <v>0</v>
      </c>
      <c s="33">
        <f>ROUND(ROUND(H29,2)*ROUND(G29,3),2)</f>
      </c>
      <c s="31" t="s">
        <v>51</v>
      </c>
      <c r="O29">
        <f>(I29*21)/100</f>
      </c>
      <c t="s">
        <v>22</v>
      </c>
    </row>
    <row r="30" spans="1:5" ht="12.75">
      <c r="A30" s="34" t="s">
        <v>52</v>
      </c>
      <c r="E30" s="35" t="s">
        <v>48</v>
      </c>
    </row>
    <row r="31" spans="1:5" ht="51">
      <c r="A31" s="36" t="s">
        <v>54</v>
      </c>
      <c r="E31" s="37" t="s">
        <v>769</v>
      </c>
    </row>
    <row r="32" spans="1:5" ht="140.25">
      <c r="A32" t="s">
        <v>56</v>
      </c>
      <c r="E32" s="35" t="s">
        <v>98</v>
      </c>
    </row>
    <row r="33" spans="1:18" ht="12.75" customHeight="1">
      <c r="A33" s="6" t="s">
        <v>44</v>
      </c>
      <c s="6"/>
      <c s="40" t="s">
        <v>28</v>
      </c>
      <c s="6"/>
      <c s="27" t="s">
        <v>45</v>
      </c>
      <c s="6"/>
      <c s="6"/>
      <c s="6"/>
      <c s="41">
        <f>0+Q33</f>
      </c>
      <c s="6"/>
      <c r="O33">
        <f>0+R33</f>
      </c>
      <c r="Q33">
        <f>0+I34+I38+I42+I46+I50+I54+I58+I62+I66+I70+I74+I78+I82+I86+I90+I94+I98+I102+I106+I110+I114+I118+I122</f>
      </c>
      <c>
        <f>0+O34+O38+O42+O46+O50+O54+O58+O62+O66+O70+O74+O78+O82+O86+O90+O94+O98+O102+O106+O110+O114+O118+O122</f>
      </c>
    </row>
    <row r="34" spans="1:16" ht="12.75">
      <c r="A34" s="25" t="s">
        <v>46</v>
      </c>
      <c s="29" t="s">
        <v>77</v>
      </c>
      <c s="29" t="s">
        <v>47</v>
      </c>
      <c s="25" t="s">
        <v>48</v>
      </c>
      <c s="30" t="s">
        <v>49</v>
      </c>
      <c s="31" t="s">
        <v>50</v>
      </c>
      <c s="32">
        <v>20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51">
      <c r="A35" s="34" t="s">
        <v>52</v>
      </c>
      <c r="E35" s="35" t="s">
        <v>53</v>
      </c>
    </row>
    <row r="36" spans="1:5" ht="25.5">
      <c r="A36" s="36" t="s">
        <v>54</v>
      </c>
      <c r="E36" s="37" t="s">
        <v>770</v>
      </c>
    </row>
    <row r="37" spans="1:5" ht="38.25">
      <c r="A37" t="s">
        <v>56</v>
      </c>
      <c r="E37" s="35" t="s">
        <v>57</v>
      </c>
    </row>
    <row r="38" spans="1:16" ht="12.75">
      <c r="A38" s="25" t="s">
        <v>46</v>
      </c>
      <c s="29" t="s">
        <v>118</v>
      </c>
      <c s="29" t="s">
        <v>217</v>
      </c>
      <c s="25" t="s">
        <v>48</v>
      </c>
      <c s="30" t="s">
        <v>218</v>
      </c>
      <c s="31" t="s">
        <v>114</v>
      </c>
      <c s="32">
        <v>11.89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219</v>
      </c>
    </row>
    <row r="40" spans="1:5" ht="25.5">
      <c r="A40" s="36" t="s">
        <v>54</v>
      </c>
      <c r="E40" s="37" t="s">
        <v>771</v>
      </c>
    </row>
    <row r="41" spans="1:5" ht="63.75">
      <c r="A41" t="s">
        <v>56</v>
      </c>
      <c r="E41" s="35" t="s">
        <v>117</v>
      </c>
    </row>
    <row r="42" spans="1:16" ht="25.5">
      <c r="A42" s="25" t="s">
        <v>46</v>
      </c>
      <c s="29" t="s">
        <v>39</v>
      </c>
      <c s="29" t="s">
        <v>221</v>
      </c>
      <c s="25" t="s">
        <v>48</v>
      </c>
      <c s="30" t="s">
        <v>222</v>
      </c>
      <c s="31" t="s">
        <v>114</v>
      </c>
      <c s="32">
        <v>1705.651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12.75">
      <c r="A43" s="34" t="s">
        <v>52</v>
      </c>
      <c r="E43" s="35" t="s">
        <v>115</v>
      </c>
    </row>
    <row r="44" spans="1:5" ht="12.75">
      <c r="A44" s="36" t="s">
        <v>54</v>
      </c>
      <c r="E44" s="37" t="s">
        <v>772</v>
      </c>
    </row>
    <row r="45" spans="1:5" ht="63.75">
      <c r="A45" t="s">
        <v>56</v>
      </c>
      <c r="E45" s="35" t="s">
        <v>117</v>
      </c>
    </row>
    <row r="46" spans="1:16" ht="12.75">
      <c r="A46" s="25" t="s">
        <v>46</v>
      </c>
      <c s="29" t="s">
        <v>41</v>
      </c>
      <c s="29" t="s">
        <v>119</v>
      </c>
      <c s="25" t="s">
        <v>48</v>
      </c>
      <c s="30" t="s">
        <v>120</v>
      </c>
      <c s="31" t="s">
        <v>114</v>
      </c>
      <c s="32">
        <v>1143.584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76.5">
      <c r="A47" s="34" t="s">
        <v>52</v>
      </c>
      <c r="E47" s="35" t="s">
        <v>773</v>
      </c>
    </row>
    <row r="48" spans="1:5" ht="89.25">
      <c r="A48" s="36" t="s">
        <v>54</v>
      </c>
      <c r="E48" s="37" t="s">
        <v>774</v>
      </c>
    </row>
    <row r="49" spans="1:5" ht="63.75">
      <c r="A49" t="s">
        <v>56</v>
      </c>
      <c r="E49" s="35" t="s">
        <v>117</v>
      </c>
    </row>
    <row r="50" spans="1:16" ht="12.75">
      <c r="A50" s="25" t="s">
        <v>46</v>
      </c>
      <c s="29" t="s">
        <v>43</v>
      </c>
      <c s="29" t="s">
        <v>234</v>
      </c>
      <c s="25" t="s">
        <v>48</v>
      </c>
      <c s="30" t="s">
        <v>235</v>
      </c>
      <c s="31" t="s">
        <v>114</v>
      </c>
      <c s="32">
        <v>238.703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12.75">
      <c r="A51" s="34" t="s">
        <v>52</v>
      </c>
      <c r="E51" s="35" t="s">
        <v>236</v>
      </c>
    </row>
    <row r="52" spans="1:5" ht="12.75">
      <c r="A52" s="36" t="s">
        <v>54</v>
      </c>
      <c r="E52" s="37" t="s">
        <v>775</v>
      </c>
    </row>
    <row r="53" spans="1:5" ht="38.25">
      <c r="A53" t="s">
        <v>56</v>
      </c>
      <c r="E53" s="35" t="s">
        <v>238</v>
      </c>
    </row>
    <row r="54" spans="1:16" ht="12.75">
      <c r="A54" s="25" t="s">
        <v>46</v>
      </c>
      <c s="29" t="s">
        <v>138</v>
      </c>
      <c s="29" t="s">
        <v>239</v>
      </c>
      <c s="25" t="s">
        <v>48</v>
      </c>
      <c s="30" t="s">
        <v>240</v>
      </c>
      <c s="31" t="s">
        <v>114</v>
      </c>
      <c s="32">
        <v>3149.027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51">
      <c r="A55" s="34" t="s">
        <v>52</v>
      </c>
      <c r="E55" s="35" t="s">
        <v>241</v>
      </c>
    </row>
    <row r="56" spans="1:5" ht="51">
      <c r="A56" s="36" t="s">
        <v>54</v>
      </c>
      <c r="E56" s="37" t="s">
        <v>776</v>
      </c>
    </row>
    <row r="57" spans="1:5" ht="369.75">
      <c r="A57" t="s">
        <v>56</v>
      </c>
      <c r="E57" s="35" t="s">
        <v>243</v>
      </c>
    </row>
    <row r="58" spans="1:16" ht="12.75">
      <c r="A58" s="25" t="s">
        <v>46</v>
      </c>
      <c s="29" t="s">
        <v>144</v>
      </c>
      <c s="29" t="s">
        <v>123</v>
      </c>
      <c s="25" t="s">
        <v>48</v>
      </c>
      <c s="30" t="s">
        <v>124</v>
      </c>
      <c s="31" t="s">
        <v>114</v>
      </c>
      <c s="32">
        <v>408.703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25.5">
      <c r="A59" s="34" t="s">
        <v>52</v>
      </c>
      <c r="E59" s="35" t="s">
        <v>244</v>
      </c>
    </row>
    <row r="60" spans="1:5" ht="38.25">
      <c r="A60" s="36" t="s">
        <v>54</v>
      </c>
      <c r="E60" s="37" t="s">
        <v>777</v>
      </c>
    </row>
    <row r="61" spans="1:5" ht="306">
      <c r="A61" t="s">
        <v>56</v>
      </c>
      <c r="E61" s="35" t="s">
        <v>246</v>
      </c>
    </row>
    <row r="62" spans="1:16" ht="12.75">
      <c r="A62" s="25" t="s">
        <v>46</v>
      </c>
      <c s="29" t="s">
        <v>149</v>
      </c>
      <c s="29" t="s">
        <v>247</v>
      </c>
      <c s="25" t="s">
        <v>48</v>
      </c>
      <c s="30" t="s">
        <v>248</v>
      </c>
      <c s="31" t="s">
        <v>158</v>
      </c>
      <c s="32">
        <v>593.5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12.75">
      <c r="A63" s="34" t="s">
        <v>52</v>
      </c>
      <c r="E63" s="35" t="s">
        <v>249</v>
      </c>
    </row>
    <row r="64" spans="1:5" ht="25.5">
      <c r="A64" s="36" t="s">
        <v>54</v>
      </c>
      <c r="E64" s="37" t="s">
        <v>778</v>
      </c>
    </row>
    <row r="65" spans="1:5" ht="63.75">
      <c r="A65" t="s">
        <v>56</v>
      </c>
      <c r="E65" s="35" t="s">
        <v>251</v>
      </c>
    </row>
    <row r="66" spans="1:16" ht="12.75">
      <c r="A66" s="25" t="s">
        <v>46</v>
      </c>
      <c s="29" t="s">
        <v>155</v>
      </c>
      <c s="29" t="s">
        <v>700</v>
      </c>
      <c s="25" t="s">
        <v>48</v>
      </c>
      <c s="30" t="s">
        <v>701</v>
      </c>
      <c s="31" t="s">
        <v>114</v>
      </c>
      <c s="32">
        <v>4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12.75">
      <c r="A67" s="34" t="s">
        <v>52</v>
      </c>
      <c r="E67" s="35" t="s">
        <v>249</v>
      </c>
    </row>
    <row r="68" spans="1:5" ht="12.75">
      <c r="A68" s="36" t="s">
        <v>54</v>
      </c>
      <c r="E68" s="37" t="s">
        <v>434</v>
      </c>
    </row>
    <row r="69" spans="1:5" ht="63.75">
      <c r="A69" t="s">
        <v>56</v>
      </c>
      <c r="E69" s="35" t="s">
        <v>251</v>
      </c>
    </row>
    <row r="70" spans="1:16" ht="12.75">
      <c r="A70" s="25" t="s">
        <v>46</v>
      </c>
      <c s="29" t="s">
        <v>162</v>
      </c>
      <c s="29" t="s">
        <v>779</v>
      </c>
      <c s="25" t="s">
        <v>48</v>
      </c>
      <c s="30" t="s">
        <v>780</v>
      </c>
      <c s="31" t="s">
        <v>60</v>
      </c>
      <c s="32">
        <v>18</v>
      </c>
      <c s="33">
        <v>0</v>
      </c>
      <c s="33">
        <f>ROUND(ROUND(H70,2)*ROUND(G70,3),2)</f>
      </c>
      <c s="31" t="s">
        <v>51</v>
      </c>
      <c r="O70">
        <f>(I70*21)/100</f>
      </c>
      <c t="s">
        <v>22</v>
      </c>
    </row>
    <row r="71" spans="1:5" ht="38.25">
      <c r="A71" s="34" t="s">
        <v>52</v>
      </c>
      <c r="E71" s="35" t="s">
        <v>781</v>
      </c>
    </row>
    <row r="72" spans="1:5" ht="12.75">
      <c r="A72" s="36" t="s">
        <v>54</v>
      </c>
      <c r="E72" s="37" t="s">
        <v>48</v>
      </c>
    </row>
    <row r="73" spans="1:5" ht="63.75">
      <c r="A73" t="s">
        <v>56</v>
      </c>
      <c r="E73" s="35" t="s">
        <v>251</v>
      </c>
    </row>
    <row r="74" spans="1:16" ht="12.75">
      <c r="A74" s="25" t="s">
        <v>46</v>
      </c>
      <c s="29" t="s">
        <v>166</v>
      </c>
      <c s="29" t="s">
        <v>128</v>
      </c>
      <c s="25" t="s">
        <v>48</v>
      </c>
      <c s="30" t="s">
        <v>129</v>
      </c>
      <c s="31" t="s">
        <v>114</v>
      </c>
      <c s="32">
        <v>2</v>
      </c>
      <c s="33">
        <v>0</v>
      </c>
      <c s="33">
        <f>ROUND(ROUND(H74,2)*ROUND(G74,3),2)</f>
      </c>
      <c s="31" t="s">
        <v>51</v>
      </c>
      <c r="O74">
        <f>(I74*21)/100</f>
      </c>
      <c t="s">
        <v>22</v>
      </c>
    </row>
    <row r="75" spans="1:5" ht="12.75">
      <c r="A75" s="34" t="s">
        <v>52</v>
      </c>
      <c r="E75" s="35" t="s">
        <v>130</v>
      </c>
    </row>
    <row r="76" spans="1:5" ht="12.75">
      <c r="A76" s="36" t="s">
        <v>54</v>
      </c>
      <c r="E76" s="37" t="s">
        <v>782</v>
      </c>
    </row>
    <row r="77" spans="1:5" ht="318.75">
      <c r="A77" t="s">
        <v>56</v>
      </c>
      <c r="E77" s="35" t="s">
        <v>704</v>
      </c>
    </row>
    <row r="78" spans="1:16" ht="12.75">
      <c r="A78" s="25" t="s">
        <v>46</v>
      </c>
      <c s="29" t="s">
        <v>171</v>
      </c>
      <c s="29" t="s">
        <v>133</v>
      </c>
      <c s="25" t="s">
        <v>48</v>
      </c>
      <c s="30" t="s">
        <v>134</v>
      </c>
      <c s="31" t="s">
        <v>114</v>
      </c>
      <c s="32">
        <v>3451.78</v>
      </c>
      <c s="33">
        <v>0</v>
      </c>
      <c s="33">
        <f>ROUND(ROUND(H78,2)*ROUND(G78,3),2)</f>
      </c>
      <c s="31" t="s">
        <v>51</v>
      </c>
      <c r="O78">
        <f>(I78*21)/100</f>
      </c>
      <c t="s">
        <v>22</v>
      </c>
    </row>
    <row r="79" spans="1:5" ht="12.75">
      <c r="A79" s="34" t="s">
        <v>52</v>
      </c>
      <c r="E79" s="35" t="s">
        <v>48</v>
      </c>
    </row>
    <row r="80" spans="1:5" ht="102">
      <c r="A80" s="36" t="s">
        <v>54</v>
      </c>
      <c r="E80" s="37" t="s">
        <v>783</v>
      </c>
    </row>
    <row r="81" spans="1:5" ht="191.25">
      <c r="A81" t="s">
        <v>56</v>
      </c>
      <c r="E81" s="35" t="s">
        <v>136</v>
      </c>
    </row>
    <row r="82" spans="1:16" ht="12.75">
      <c r="A82" s="25" t="s">
        <v>46</v>
      </c>
      <c s="29" t="s">
        <v>174</v>
      </c>
      <c s="29" t="s">
        <v>265</v>
      </c>
      <c s="25" t="s">
        <v>48</v>
      </c>
      <c s="30" t="s">
        <v>266</v>
      </c>
      <c s="31" t="s">
        <v>114</v>
      </c>
      <c s="32">
        <v>85.4</v>
      </c>
      <c s="33">
        <v>0</v>
      </c>
      <c s="33">
        <f>ROUND(ROUND(H82,2)*ROUND(G82,3),2)</f>
      </c>
      <c s="31" t="s">
        <v>51</v>
      </c>
      <c r="O82">
        <f>(I82*21)/100</f>
      </c>
      <c t="s">
        <v>22</v>
      </c>
    </row>
    <row r="83" spans="1:5" ht="51">
      <c r="A83" s="34" t="s">
        <v>52</v>
      </c>
      <c r="E83" s="35" t="s">
        <v>267</v>
      </c>
    </row>
    <row r="84" spans="1:5" ht="25.5">
      <c r="A84" s="36" t="s">
        <v>54</v>
      </c>
      <c r="E84" s="37" t="s">
        <v>784</v>
      </c>
    </row>
    <row r="85" spans="1:5" ht="280.5">
      <c r="A85" t="s">
        <v>56</v>
      </c>
      <c r="E85" s="35" t="s">
        <v>269</v>
      </c>
    </row>
    <row r="86" spans="1:16" ht="12.75">
      <c r="A86" s="25" t="s">
        <v>46</v>
      </c>
      <c s="29" t="s">
        <v>177</v>
      </c>
      <c s="29" t="s">
        <v>270</v>
      </c>
      <c s="25" t="s">
        <v>48</v>
      </c>
      <c s="30" t="s">
        <v>271</v>
      </c>
      <c s="31" t="s">
        <v>114</v>
      </c>
      <c s="32">
        <v>302.76</v>
      </c>
      <c s="33">
        <v>0</v>
      </c>
      <c s="33">
        <f>ROUND(ROUND(H86,2)*ROUND(G86,3),2)</f>
      </c>
      <c s="31" t="s">
        <v>51</v>
      </c>
      <c r="O86">
        <f>(I86*21)/100</f>
      </c>
      <c t="s">
        <v>22</v>
      </c>
    </row>
    <row r="87" spans="1:5" ht="51">
      <c r="A87" s="34" t="s">
        <v>52</v>
      </c>
      <c r="E87" s="35" t="s">
        <v>272</v>
      </c>
    </row>
    <row r="88" spans="1:5" ht="12.75">
      <c r="A88" s="36" t="s">
        <v>54</v>
      </c>
      <c r="E88" s="37" t="s">
        <v>785</v>
      </c>
    </row>
    <row r="89" spans="1:5" ht="242.25">
      <c r="A89" t="s">
        <v>56</v>
      </c>
      <c r="E89" s="35" t="s">
        <v>274</v>
      </c>
    </row>
    <row r="90" spans="1:16" ht="12.75">
      <c r="A90" s="25" t="s">
        <v>46</v>
      </c>
      <c s="29" t="s">
        <v>182</v>
      </c>
      <c s="29" t="s">
        <v>275</v>
      </c>
      <c s="25" t="s">
        <v>48</v>
      </c>
      <c s="30" t="s">
        <v>276</v>
      </c>
      <c s="31" t="s">
        <v>114</v>
      </c>
      <c s="32">
        <v>31</v>
      </c>
      <c s="33">
        <v>0</v>
      </c>
      <c s="33">
        <f>ROUND(ROUND(H90,2)*ROUND(G90,3),2)</f>
      </c>
      <c s="31" t="s">
        <v>51</v>
      </c>
      <c r="O90">
        <f>(I90*21)/100</f>
      </c>
      <c t="s">
        <v>22</v>
      </c>
    </row>
    <row r="91" spans="1:5" ht="51">
      <c r="A91" s="34" t="s">
        <v>52</v>
      </c>
      <c r="E91" s="35" t="s">
        <v>277</v>
      </c>
    </row>
    <row r="92" spans="1:5" ht="38.25">
      <c r="A92" s="36" t="s">
        <v>54</v>
      </c>
      <c r="E92" s="37" t="s">
        <v>786</v>
      </c>
    </row>
    <row r="93" spans="1:5" ht="229.5">
      <c r="A93" t="s">
        <v>56</v>
      </c>
      <c r="E93" s="35" t="s">
        <v>279</v>
      </c>
    </row>
    <row r="94" spans="1:16" ht="12.75">
      <c r="A94" s="25" t="s">
        <v>46</v>
      </c>
      <c s="29" t="s">
        <v>187</v>
      </c>
      <c s="29" t="s">
        <v>280</v>
      </c>
      <c s="25" t="s">
        <v>211</v>
      </c>
      <c s="30" t="s">
        <v>281</v>
      </c>
      <c s="31" t="s">
        <v>114</v>
      </c>
      <c s="32">
        <v>23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12.75">
      <c r="A95" s="34" t="s">
        <v>52</v>
      </c>
      <c r="E95" s="35" t="s">
        <v>48</v>
      </c>
    </row>
    <row r="96" spans="1:5" ht="12.75">
      <c r="A96" s="36" t="s">
        <v>54</v>
      </c>
      <c r="E96" s="37" t="s">
        <v>787</v>
      </c>
    </row>
    <row r="97" spans="1:5" ht="331.5">
      <c r="A97" t="s">
        <v>56</v>
      </c>
      <c r="E97" s="35" t="s">
        <v>283</v>
      </c>
    </row>
    <row r="98" spans="1:16" ht="12.75">
      <c r="A98" s="25" t="s">
        <v>46</v>
      </c>
      <c s="29" t="s">
        <v>192</v>
      </c>
      <c s="29" t="s">
        <v>788</v>
      </c>
      <c s="25" t="s">
        <v>48</v>
      </c>
      <c s="30" t="s">
        <v>789</v>
      </c>
      <c s="31" t="s">
        <v>114</v>
      </c>
      <c s="32">
        <v>170</v>
      </c>
      <c s="33">
        <v>0</v>
      </c>
      <c s="33">
        <f>ROUND(ROUND(H98,2)*ROUND(G98,3),2)</f>
      </c>
      <c s="31" t="s">
        <v>51</v>
      </c>
      <c r="O98">
        <f>(I98*21)/100</f>
      </c>
      <c t="s">
        <v>22</v>
      </c>
    </row>
    <row r="99" spans="1:5" ht="51">
      <c r="A99" s="34" t="s">
        <v>52</v>
      </c>
      <c r="E99" s="35" t="s">
        <v>261</v>
      </c>
    </row>
    <row r="100" spans="1:5" ht="25.5">
      <c r="A100" s="36" t="s">
        <v>54</v>
      </c>
      <c r="E100" s="37" t="s">
        <v>790</v>
      </c>
    </row>
    <row r="101" spans="1:5" ht="280.5">
      <c r="A101" t="s">
        <v>56</v>
      </c>
      <c r="E101" s="35" t="s">
        <v>791</v>
      </c>
    </row>
    <row r="102" spans="1:16" ht="12.75">
      <c r="A102" s="25" t="s">
        <v>46</v>
      </c>
      <c s="29" t="s">
        <v>196</v>
      </c>
      <c s="29" t="s">
        <v>792</v>
      </c>
      <c s="25" t="s">
        <v>48</v>
      </c>
      <c s="30" t="s">
        <v>793</v>
      </c>
      <c s="31" t="s">
        <v>114</v>
      </c>
      <c s="32">
        <v>130</v>
      </c>
      <c s="33">
        <v>0</v>
      </c>
      <c s="33">
        <f>ROUND(ROUND(H102,2)*ROUND(G102,3),2)</f>
      </c>
      <c s="31" t="s">
        <v>51</v>
      </c>
      <c r="O102">
        <f>(I102*21)/100</f>
      </c>
      <c t="s">
        <v>22</v>
      </c>
    </row>
    <row r="103" spans="1:5" ht="51">
      <c r="A103" s="34" t="s">
        <v>52</v>
      </c>
      <c r="E103" s="35" t="s">
        <v>267</v>
      </c>
    </row>
    <row r="104" spans="1:5" ht="25.5">
      <c r="A104" s="36" t="s">
        <v>54</v>
      </c>
      <c r="E104" s="37" t="s">
        <v>794</v>
      </c>
    </row>
    <row r="105" spans="1:5" ht="357">
      <c r="A105" t="s">
        <v>56</v>
      </c>
      <c r="E105" s="35" t="s">
        <v>795</v>
      </c>
    </row>
    <row r="106" spans="1:16" ht="12.75">
      <c r="A106" s="25" t="s">
        <v>46</v>
      </c>
      <c s="29" t="s">
        <v>284</v>
      </c>
      <c s="29" t="s">
        <v>285</v>
      </c>
      <c s="25" t="s">
        <v>48</v>
      </c>
      <c s="30" t="s">
        <v>286</v>
      </c>
      <c s="31" t="s">
        <v>50</v>
      </c>
      <c s="32">
        <v>8115.9</v>
      </c>
      <c s="33">
        <v>0</v>
      </c>
      <c s="33">
        <f>ROUND(ROUND(H106,2)*ROUND(G106,3),2)</f>
      </c>
      <c s="31" t="s">
        <v>51</v>
      </c>
      <c r="O106">
        <f>(I106*21)/100</f>
      </c>
      <c t="s">
        <v>22</v>
      </c>
    </row>
    <row r="107" spans="1:5" ht="12.75">
      <c r="A107" s="34" t="s">
        <v>52</v>
      </c>
      <c r="E107" s="35" t="s">
        <v>48</v>
      </c>
    </row>
    <row r="108" spans="1:5" ht="12.75">
      <c r="A108" s="36" t="s">
        <v>54</v>
      </c>
      <c r="E108" s="37" t="s">
        <v>796</v>
      </c>
    </row>
    <row r="109" spans="1:5" ht="25.5">
      <c r="A109" t="s">
        <v>56</v>
      </c>
      <c r="E109" s="35" t="s">
        <v>288</v>
      </c>
    </row>
    <row r="110" spans="1:16" ht="12.75">
      <c r="A110" s="25" t="s">
        <v>46</v>
      </c>
      <c s="29" t="s">
        <v>289</v>
      </c>
      <c s="29" t="s">
        <v>290</v>
      </c>
      <c s="25" t="s">
        <v>48</v>
      </c>
      <c s="30" t="s">
        <v>291</v>
      </c>
      <c s="31" t="s">
        <v>50</v>
      </c>
      <c s="32">
        <v>2387.025</v>
      </c>
      <c s="33">
        <v>0</v>
      </c>
      <c s="33">
        <f>ROUND(ROUND(H110,2)*ROUND(G110,3),2)</f>
      </c>
      <c s="31" t="s">
        <v>51</v>
      </c>
      <c r="O110">
        <f>(I110*21)/100</f>
      </c>
      <c t="s">
        <v>22</v>
      </c>
    </row>
    <row r="111" spans="1:5" ht="12.75">
      <c r="A111" s="34" t="s">
        <v>52</v>
      </c>
      <c r="E111" s="35" t="s">
        <v>48</v>
      </c>
    </row>
    <row r="112" spans="1:5" ht="25.5">
      <c r="A112" s="36" t="s">
        <v>54</v>
      </c>
      <c r="E112" s="37" t="s">
        <v>797</v>
      </c>
    </row>
    <row r="113" spans="1:5" ht="12.75">
      <c r="A113" t="s">
        <v>56</v>
      </c>
      <c r="E113" s="35" t="s">
        <v>293</v>
      </c>
    </row>
    <row r="114" spans="1:16" ht="12.75">
      <c r="A114" s="25" t="s">
        <v>46</v>
      </c>
      <c s="29" t="s">
        <v>294</v>
      </c>
      <c s="29" t="s">
        <v>295</v>
      </c>
      <c s="25" t="s">
        <v>48</v>
      </c>
      <c s="30" t="s">
        <v>296</v>
      </c>
      <c s="31" t="s">
        <v>50</v>
      </c>
      <c s="32">
        <v>2387.025</v>
      </c>
      <c s="33">
        <v>0</v>
      </c>
      <c s="33">
        <f>ROUND(ROUND(H114,2)*ROUND(G114,3),2)</f>
      </c>
      <c s="31" t="s">
        <v>51</v>
      </c>
      <c r="O114">
        <f>(I114*21)/100</f>
      </c>
      <c t="s">
        <v>22</v>
      </c>
    </row>
    <row r="115" spans="1:5" ht="12.75">
      <c r="A115" s="34" t="s">
        <v>52</v>
      </c>
      <c r="E115" s="35" t="s">
        <v>297</v>
      </c>
    </row>
    <row r="116" spans="1:5" ht="12.75">
      <c r="A116" s="36" t="s">
        <v>54</v>
      </c>
      <c r="E116" s="37" t="s">
        <v>798</v>
      </c>
    </row>
    <row r="117" spans="1:5" ht="38.25">
      <c r="A117" t="s">
        <v>56</v>
      </c>
      <c r="E117" s="35" t="s">
        <v>299</v>
      </c>
    </row>
    <row r="118" spans="1:16" ht="12.75">
      <c r="A118" s="25" t="s">
        <v>46</v>
      </c>
      <c s="29" t="s">
        <v>300</v>
      </c>
      <c s="29" t="s">
        <v>301</v>
      </c>
      <c s="25" t="s">
        <v>211</v>
      </c>
      <c s="30" t="s">
        <v>302</v>
      </c>
      <c s="31" t="s">
        <v>50</v>
      </c>
      <c s="32">
        <v>2387.025</v>
      </c>
      <c s="33">
        <v>0</v>
      </c>
      <c s="33">
        <f>ROUND(ROUND(H118,2)*ROUND(G118,3),2)</f>
      </c>
      <c s="31" t="s">
        <v>51</v>
      </c>
      <c r="O118">
        <f>(I118*21)/100</f>
      </c>
      <c t="s">
        <v>22</v>
      </c>
    </row>
    <row r="119" spans="1:5" ht="12.75">
      <c r="A119" s="34" t="s">
        <v>52</v>
      </c>
      <c r="E119" s="35" t="s">
        <v>48</v>
      </c>
    </row>
    <row r="120" spans="1:5" ht="25.5">
      <c r="A120" s="36" t="s">
        <v>54</v>
      </c>
      <c r="E120" s="37" t="s">
        <v>799</v>
      </c>
    </row>
    <row r="121" spans="1:5" ht="63.75">
      <c r="A121" t="s">
        <v>56</v>
      </c>
      <c r="E121" s="35" t="s">
        <v>303</v>
      </c>
    </row>
    <row r="122" spans="1:16" ht="12.75">
      <c r="A122" s="25" t="s">
        <v>46</v>
      </c>
      <c s="29" t="s">
        <v>304</v>
      </c>
      <c s="29" t="s">
        <v>305</v>
      </c>
      <c s="25" t="s">
        <v>48</v>
      </c>
      <c s="30" t="s">
        <v>306</v>
      </c>
      <c s="31" t="s">
        <v>50</v>
      </c>
      <c s="32">
        <v>2387.025</v>
      </c>
      <c s="33">
        <v>0</v>
      </c>
      <c s="33">
        <f>ROUND(ROUND(H122,2)*ROUND(G122,3),2)</f>
      </c>
      <c s="31" t="s">
        <v>51</v>
      </c>
      <c r="O122">
        <f>(I122*21)/100</f>
      </c>
      <c t="s">
        <v>22</v>
      </c>
    </row>
    <row r="123" spans="1:5" ht="12.75">
      <c r="A123" s="34" t="s">
        <v>52</v>
      </c>
      <c r="E123" s="35" t="s">
        <v>48</v>
      </c>
    </row>
    <row r="124" spans="1:5" ht="12.75">
      <c r="A124" s="36" t="s">
        <v>54</v>
      </c>
      <c r="E124" s="37" t="s">
        <v>800</v>
      </c>
    </row>
    <row r="125" spans="1:5" ht="38.25">
      <c r="A125" t="s">
        <v>56</v>
      </c>
      <c r="E125" s="35" t="s">
        <v>308</v>
      </c>
    </row>
    <row r="126" spans="1:18" ht="12.75" customHeight="1">
      <c r="A126" s="6" t="s">
        <v>44</v>
      </c>
      <c s="6"/>
      <c s="40" t="s">
        <v>22</v>
      </c>
      <c s="6"/>
      <c s="27" t="s">
        <v>137</v>
      </c>
      <c s="6"/>
      <c s="6"/>
      <c s="6"/>
      <c s="41">
        <f>0+Q126</f>
      </c>
      <c s="6"/>
      <c r="O126">
        <f>0+R126</f>
      </c>
      <c r="Q126">
        <f>0+I127+I131+I135+I139</f>
      </c>
      <c>
        <f>0+O127+O131+O135+O139</f>
      </c>
    </row>
    <row r="127" spans="1:16" ht="12.75">
      <c r="A127" s="25" t="s">
        <v>46</v>
      </c>
      <c s="29" t="s">
        <v>310</v>
      </c>
      <c s="29" t="s">
        <v>495</v>
      </c>
      <c s="25" t="s">
        <v>48</v>
      </c>
      <c s="30" t="s">
        <v>496</v>
      </c>
      <c s="31" t="s">
        <v>158</v>
      </c>
      <c s="32">
        <v>600</v>
      </c>
      <c s="33">
        <v>0</v>
      </c>
      <c s="33">
        <f>ROUND(ROUND(H127,2)*ROUND(G127,3),2)</f>
      </c>
      <c s="31" t="s">
        <v>51</v>
      </c>
      <c r="O127">
        <f>(I127*21)/100</f>
      </c>
      <c t="s">
        <v>22</v>
      </c>
    </row>
    <row r="128" spans="1:5" ht="25.5">
      <c r="A128" s="34" t="s">
        <v>52</v>
      </c>
      <c r="E128" s="35" t="s">
        <v>497</v>
      </c>
    </row>
    <row r="129" spans="1:5" ht="12.75">
      <c r="A129" s="36" t="s">
        <v>54</v>
      </c>
      <c r="E129" s="37" t="s">
        <v>801</v>
      </c>
    </row>
    <row r="130" spans="1:5" ht="165.75">
      <c r="A130" t="s">
        <v>56</v>
      </c>
      <c r="E130" s="35" t="s">
        <v>499</v>
      </c>
    </row>
    <row r="131" spans="1:16" ht="12.75">
      <c r="A131" s="25" t="s">
        <v>46</v>
      </c>
      <c s="29" t="s">
        <v>316</v>
      </c>
      <c s="29" t="s">
        <v>500</v>
      </c>
      <c s="25" t="s">
        <v>48</v>
      </c>
      <c s="30" t="s">
        <v>501</v>
      </c>
      <c s="31" t="s">
        <v>50</v>
      </c>
      <c s="32">
        <v>8159.25</v>
      </c>
      <c s="33">
        <v>0</v>
      </c>
      <c s="33">
        <f>ROUND(ROUND(H131,2)*ROUND(G131,3),2)</f>
      </c>
      <c s="31" t="s">
        <v>51</v>
      </c>
      <c r="O131">
        <f>(I131*21)/100</f>
      </c>
      <c t="s">
        <v>22</v>
      </c>
    </row>
    <row r="132" spans="1:5" ht="12.75">
      <c r="A132" s="34" t="s">
        <v>52</v>
      </c>
      <c r="E132" s="35" t="s">
        <v>48</v>
      </c>
    </row>
    <row r="133" spans="1:5" ht="12.75">
      <c r="A133" s="36" t="s">
        <v>54</v>
      </c>
      <c r="E133" s="37" t="s">
        <v>802</v>
      </c>
    </row>
    <row r="134" spans="1:5" ht="51">
      <c r="A134" t="s">
        <v>56</v>
      </c>
      <c r="E134" s="35" t="s">
        <v>503</v>
      </c>
    </row>
    <row r="135" spans="1:16" ht="12.75">
      <c r="A135" s="25" t="s">
        <v>46</v>
      </c>
      <c s="29" t="s">
        <v>322</v>
      </c>
      <c s="29" t="s">
        <v>504</v>
      </c>
      <c s="25" t="s">
        <v>48</v>
      </c>
      <c s="30" t="s">
        <v>505</v>
      </c>
      <c s="31" t="s">
        <v>114</v>
      </c>
      <c s="32">
        <v>1898.614</v>
      </c>
      <c s="33">
        <v>0</v>
      </c>
      <c s="33">
        <f>ROUND(ROUND(H135,2)*ROUND(G135,3),2)</f>
      </c>
      <c s="31" t="s">
        <v>51</v>
      </c>
      <c r="O135">
        <f>(I135*21)/100</f>
      </c>
      <c t="s">
        <v>22</v>
      </c>
    </row>
    <row r="136" spans="1:5" ht="38.25">
      <c r="A136" s="34" t="s">
        <v>52</v>
      </c>
      <c r="E136" s="35" t="s">
        <v>506</v>
      </c>
    </row>
    <row r="137" spans="1:5" ht="25.5">
      <c r="A137" s="36" t="s">
        <v>54</v>
      </c>
      <c r="E137" s="37" t="s">
        <v>803</v>
      </c>
    </row>
    <row r="138" spans="1:5" ht="38.25">
      <c r="A138" t="s">
        <v>56</v>
      </c>
      <c r="E138" s="35" t="s">
        <v>508</v>
      </c>
    </row>
    <row r="139" spans="1:16" ht="12.75">
      <c r="A139" s="25" t="s">
        <v>46</v>
      </c>
      <c s="29" t="s">
        <v>327</v>
      </c>
      <c s="29" t="s">
        <v>804</v>
      </c>
      <c s="25" t="s">
        <v>48</v>
      </c>
      <c s="30" t="s">
        <v>805</v>
      </c>
      <c s="31" t="s">
        <v>50</v>
      </c>
      <c s="32">
        <v>1305</v>
      </c>
      <c s="33">
        <v>0</v>
      </c>
      <c s="33">
        <f>ROUND(ROUND(H139,2)*ROUND(G139,3),2)</f>
      </c>
      <c s="31" t="s">
        <v>51</v>
      </c>
      <c r="O139">
        <f>(I139*21)/100</f>
      </c>
      <c t="s">
        <v>22</v>
      </c>
    </row>
    <row r="140" spans="1:5" ht="25.5">
      <c r="A140" s="34" t="s">
        <v>52</v>
      </c>
      <c r="E140" s="35" t="s">
        <v>806</v>
      </c>
    </row>
    <row r="141" spans="1:5" ht="12.75">
      <c r="A141" s="36" t="s">
        <v>54</v>
      </c>
      <c r="E141" s="37" t="s">
        <v>807</v>
      </c>
    </row>
    <row r="142" spans="1:5" ht="89.25">
      <c r="A142" t="s">
        <v>56</v>
      </c>
      <c r="E142" s="35" t="s">
        <v>808</v>
      </c>
    </row>
    <row r="143" spans="1:18" ht="12.75" customHeight="1">
      <c r="A143" s="6" t="s">
        <v>44</v>
      </c>
      <c s="6"/>
      <c s="40" t="s">
        <v>32</v>
      </c>
      <c s="6"/>
      <c s="27" t="s">
        <v>309</v>
      </c>
      <c s="6"/>
      <c s="6"/>
      <c s="6"/>
      <c s="41">
        <f>0+Q143</f>
      </c>
      <c s="6"/>
      <c r="O143">
        <f>0+R143</f>
      </c>
      <c r="Q143">
        <f>0+I144+I148+I152</f>
      </c>
      <c>
        <f>0+O144+O148+O152</f>
      </c>
    </row>
    <row r="144" spans="1:16" ht="12.75">
      <c r="A144" s="25" t="s">
        <v>46</v>
      </c>
      <c s="29" t="s">
        <v>331</v>
      </c>
      <c s="29" t="s">
        <v>509</v>
      </c>
      <c s="25" t="s">
        <v>211</v>
      </c>
      <c s="30" t="s">
        <v>510</v>
      </c>
      <c s="31" t="s">
        <v>114</v>
      </c>
      <c s="32">
        <v>4.5</v>
      </c>
      <c s="33">
        <v>0</v>
      </c>
      <c s="33">
        <f>ROUND(ROUND(H144,2)*ROUND(G144,3),2)</f>
      </c>
      <c s="31" t="s">
        <v>51</v>
      </c>
      <c r="O144">
        <f>(I144*21)/100</f>
      </c>
      <c t="s">
        <v>22</v>
      </c>
    </row>
    <row r="145" spans="1:5" ht="12.75">
      <c r="A145" s="34" t="s">
        <v>52</v>
      </c>
      <c r="E145" s="35" t="s">
        <v>48</v>
      </c>
    </row>
    <row r="146" spans="1:5" ht="25.5">
      <c r="A146" s="36" t="s">
        <v>54</v>
      </c>
      <c r="E146" s="37" t="s">
        <v>809</v>
      </c>
    </row>
    <row r="147" spans="1:5" ht="395.25">
      <c r="A147" t="s">
        <v>56</v>
      </c>
      <c r="E147" s="35" t="s">
        <v>315</v>
      </c>
    </row>
    <row r="148" spans="1:16" ht="12.75">
      <c r="A148" s="25" t="s">
        <v>46</v>
      </c>
      <c s="29" t="s">
        <v>336</v>
      </c>
      <c s="29" t="s">
        <v>311</v>
      </c>
      <c s="25" t="s">
        <v>312</v>
      </c>
      <c s="30" t="s">
        <v>313</v>
      </c>
      <c s="31" t="s">
        <v>114</v>
      </c>
      <c s="32">
        <v>17.4</v>
      </c>
      <c s="33">
        <v>0</v>
      </c>
      <c s="33">
        <f>ROUND(ROUND(H148,2)*ROUND(G148,3),2)</f>
      </c>
      <c s="31" t="s">
        <v>51</v>
      </c>
      <c r="O148">
        <f>(I148*21)/100</f>
      </c>
      <c t="s">
        <v>22</v>
      </c>
    </row>
    <row r="149" spans="1:5" ht="12.75">
      <c r="A149" s="34" t="s">
        <v>52</v>
      </c>
      <c r="E149" s="35" t="s">
        <v>48</v>
      </c>
    </row>
    <row r="150" spans="1:5" ht="12.75">
      <c r="A150" s="36" t="s">
        <v>54</v>
      </c>
      <c r="E150" s="37" t="s">
        <v>810</v>
      </c>
    </row>
    <row r="151" spans="1:5" ht="395.25">
      <c r="A151" t="s">
        <v>56</v>
      </c>
      <c r="E151" s="35" t="s">
        <v>315</v>
      </c>
    </row>
    <row r="152" spans="1:16" ht="12.75">
      <c r="A152" s="25" t="s">
        <v>46</v>
      </c>
      <c s="29" t="s">
        <v>340</v>
      </c>
      <c s="29" t="s">
        <v>317</v>
      </c>
      <c s="25" t="s">
        <v>48</v>
      </c>
      <c s="30" t="s">
        <v>318</v>
      </c>
      <c s="31" t="s">
        <v>114</v>
      </c>
      <c s="32">
        <v>17.4</v>
      </c>
      <c s="33">
        <v>0</v>
      </c>
      <c s="33">
        <f>ROUND(ROUND(H152,2)*ROUND(G152,3),2)</f>
      </c>
      <c s="31" t="s">
        <v>51</v>
      </c>
      <c r="O152">
        <f>(I152*21)/100</f>
      </c>
      <c t="s">
        <v>22</v>
      </c>
    </row>
    <row r="153" spans="1:5" ht="12.75">
      <c r="A153" s="34" t="s">
        <v>52</v>
      </c>
      <c r="E153" s="35" t="s">
        <v>48</v>
      </c>
    </row>
    <row r="154" spans="1:5" ht="12.75">
      <c r="A154" s="36" t="s">
        <v>54</v>
      </c>
      <c r="E154" s="37" t="s">
        <v>811</v>
      </c>
    </row>
    <row r="155" spans="1:5" ht="102">
      <c r="A155" t="s">
        <v>56</v>
      </c>
      <c r="E155" s="35" t="s">
        <v>320</v>
      </c>
    </row>
    <row r="156" spans="1:18" ht="12.75" customHeight="1">
      <c r="A156" s="6" t="s">
        <v>44</v>
      </c>
      <c s="6"/>
      <c s="40" t="s">
        <v>34</v>
      </c>
      <c s="6"/>
      <c s="27" t="s">
        <v>321</v>
      </c>
      <c s="6"/>
      <c s="6"/>
      <c s="6"/>
      <c s="41">
        <f>0+Q156</f>
      </c>
      <c s="6"/>
      <c r="O156">
        <f>0+R156</f>
      </c>
      <c r="Q156">
        <f>0+I157+I161+I165+I169+I173+I177+I181+I185+I189+I193+I197+I201+I205+I209</f>
      </c>
      <c>
        <f>0+O157+O161+O165+O169+O173+O177+O181+O185+O189+O193+O197+O201+O205+O209</f>
      </c>
    </row>
    <row r="157" spans="1:16" ht="12.75">
      <c r="A157" s="25" t="s">
        <v>46</v>
      </c>
      <c s="29" t="s">
        <v>346</v>
      </c>
      <c s="29" t="s">
        <v>514</v>
      </c>
      <c s="25" t="s">
        <v>48</v>
      </c>
      <c s="30" t="s">
        <v>515</v>
      </c>
      <c s="31" t="s">
        <v>50</v>
      </c>
      <c s="32">
        <v>6185.4</v>
      </c>
      <c s="33">
        <v>0</v>
      </c>
      <c s="33">
        <f>ROUND(ROUND(H157,2)*ROUND(G157,3),2)</f>
      </c>
      <c s="31" t="s">
        <v>516</v>
      </c>
      <c r="O157">
        <f>(I157*21)/100</f>
      </c>
      <c t="s">
        <v>22</v>
      </c>
    </row>
    <row r="158" spans="1:5" ht="12.75">
      <c r="A158" s="34" t="s">
        <v>52</v>
      </c>
      <c r="E158" s="35" t="s">
        <v>517</v>
      </c>
    </row>
    <row r="159" spans="1:5" ht="12.75">
      <c r="A159" s="36" t="s">
        <v>54</v>
      </c>
      <c r="E159" s="37" t="s">
        <v>812</v>
      </c>
    </row>
    <row r="160" spans="1:5" ht="127.5">
      <c r="A160" t="s">
        <v>56</v>
      </c>
      <c r="E160" s="35" t="s">
        <v>519</v>
      </c>
    </row>
    <row r="161" spans="1:16" ht="12.75">
      <c r="A161" s="25" t="s">
        <v>46</v>
      </c>
      <c s="29" t="s">
        <v>351</v>
      </c>
      <c s="29" t="s">
        <v>323</v>
      </c>
      <c s="25" t="s">
        <v>48</v>
      </c>
      <c s="30" t="s">
        <v>324</v>
      </c>
      <c s="31" t="s">
        <v>50</v>
      </c>
      <c s="32">
        <v>180</v>
      </c>
      <c s="33">
        <v>0</v>
      </c>
      <c s="33">
        <f>ROUND(ROUND(H161,2)*ROUND(G161,3),2)</f>
      </c>
      <c s="31" t="s">
        <v>51</v>
      </c>
      <c r="O161">
        <f>(I161*21)/100</f>
      </c>
      <c t="s">
        <v>22</v>
      </c>
    </row>
    <row r="162" spans="1:5" ht="12.75">
      <c r="A162" s="34" t="s">
        <v>52</v>
      </c>
      <c r="E162" s="35" t="s">
        <v>48</v>
      </c>
    </row>
    <row r="163" spans="1:5" ht="12.75">
      <c r="A163" s="36" t="s">
        <v>54</v>
      </c>
      <c r="E163" s="37" t="s">
        <v>813</v>
      </c>
    </row>
    <row r="164" spans="1:5" ht="51">
      <c r="A164" t="s">
        <v>56</v>
      </c>
      <c r="E164" s="35" t="s">
        <v>326</v>
      </c>
    </row>
    <row r="165" spans="1:16" ht="12.75">
      <c r="A165" s="25" t="s">
        <v>46</v>
      </c>
      <c s="29" t="s">
        <v>356</v>
      </c>
      <c s="29" t="s">
        <v>328</v>
      </c>
      <c s="25" t="s">
        <v>48</v>
      </c>
      <c s="30" t="s">
        <v>329</v>
      </c>
      <c s="31" t="s">
        <v>50</v>
      </c>
      <c s="32">
        <v>402.5</v>
      </c>
      <c s="33">
        <v>0</v>
      </c>
      <c s="33">
        <f>ROUND(ROUND(H165,2)*ROUND(G165,3),2)</f>
      </c>
      <c s="31" t="s">
        <v>51</v>
      </c>
      <c r="O165">
        <f>(I165*21)/100</f>
      </c>
      <c t="s">
        <v>22</v>
      </c>
    </row>
    <row r="166" spans="1:5" ht="12.75">
      <c r="A166" s="34" t="s">
        <v>52</v>
      </c>
      <c r="E166" s="35" t="s">
        <v>48</v>
      </c>
    </row>
    <row r="167" spans="1:5" ht="12.75">
      <c r="A167" s="36" t="s">
        <v>54</v>
      </c>
      <c r="E167" s="37" t="s">
        <v>814</v>
      </c>
    </row>
    <row r="168" spans="1:5" ht="51">
      <c r="A168" t="s">
        <v>56</v>
      </c>
      <c r="E168" s="35" t="s">
        <v>326</v>
      </c>
    </row>
    <row r="169" spans="1:16" ht="12.75">
      <c r="A169" s="25" t="s">
        <v>46</v>
      </c>
      <c s="29" t="s">
        <v>362</v>
      </c>
      <c s="29" t="s">
        <v>522</v>
      </c>
      <c s="25" t="s">
        <v>48</v>
      </c>
      <c s="30" t="s">
        <v>523</v>
      </c>
      <c s="31" t="s">
        <v>50</v>
      </c>
      <c s="32">
        <v>7017.788</v>
      </c>
      <c s="33">
        <v>0</v>
      </c>
      <c s="33">
        <f>ROUND(ROUND(H169,2)*ROUND(G169,3),2)</f>
      </c>
      <c s="31" t="s">
        <v>51</v>
      </c>
      <c r="O169">
        <f>(I169*21)/100</f>
      </c>
      <c t="s">
        <v>22</v>
      </c>
    </row>
    <row r="170" spans="1:5" ht="12.75">
      <c r="A170" s="34" t="s">
        <v>52</v>
      </c>
      <c r="E170" s="35" t="s">
        <v>48</v>
      </c>
    </row>
    <row r="171" spans="1:5" ht="12.75">
      <c r="A171" s="36" t="s">
        <v>54</v>
      </c>
      <c r="E171" s="37" t="s">
        <v>815</v>
      </c>
    </row>
    <row r="172" spans="1:5" ht="51">
      <c r="A172" t="s">
        <v>56</v>
      </c>
      <c r="E172" s="35" t="s">
        <v>326</v>
      </c>
    </row>
    <row r="173" spans="1:16" ht="12.75">
      <c r="A173" s="25" t="s">
        <v>46</v>
      </c>
      <c s="29" t="s">
        <v>366</v>
      </c>
      <c s="29" t="s">
        <v>332</v>
      </c>
      <c s="25" t="s">
        <v>48</v>
      </c>
      <c s="30" t="s">
        <v>333</v>
      </c>
      <c s="31" t="s">
        <v>50</v>
      </c>
      <c s="32">
        <v>582.5</v>
      </c>
      <c s="33">
        <v>0</v>
      </c>
      <c s="33">
        <f>ROUND(ROUND(H173,2)*ROUND(G173,3),2)</f>
      </c>
      <c s="31" t="s">
        <v>51</v>
      </c>
      <c r="O173">
        <f>(I173*21)/100</f>
      </c>
      <c t="s">
        <v>22</v>
      </c>
    </row>
    <row r="174" spans="1:5" ht="12.75">
      <c r="A174" s="34" t="s">
        <v>52</v>
      </c>
      <c r="E174" s="35" t="s">
        <v>48</v>
      </c>
    </row>
    <row r="175" spans="1:5" ht="12.75">
      <c r="A175" s="36" t="s">
        <v>54</v>
      </c>
      <c r="E175" s="37" t="s">
        <v>816</v>
      </c>
    </row>
    <row r="176" spans="1:5" ht="102">
      <c r="A176" t="s">
        <v>56</v>
      </c>
      <c r="E176" s="35" t="s">
        <v>335</v>
      </c>
    </row>
    <row r="177" spans="1:16" ht="12.75">
      <c r="A177" s="25" t="s">
        <v>46</v>
      </c>
      <c s="29" t="s">
        <v>370</v>
      </c>
      <c s="29" t="s">
        <v>337</v>
      </c>
      <c s="25" t="s">
        <v>48</v>
      </c>
      <c s="30" t="s">
        <v>338</v>
      </c>
      <c s="31" t="s">
        <v>50</v>
      </c>
      <c s="32">
        <v>775.5</v>
      </c>
      <c s="33">
        <v>0</v>
      </c>
      <c s="33">
        <f>ROUND(ROUND(H177,2)*ROUND(G177,3),2)</f>
      </c>
      <c s="31" t="s">
        <v>51</v>
      </c>
      <c r="O177">
        <f>(I177*21)/100</f>
      </c>
      <c t="s">
        <v>22</v>
      </c>
    </row>
    <row r="178" spans="1:5" ht="12.75">
      <c r="A178" s="34" t="s">
        <v>52</v>
      </c>
      <c r="E178" s="35" t="s">
        <v>48</v>
      </c>
    </row>
    <row r="179" spans="1:5" ht="12.75">
      <c r="A179" s="36" t="s">
        <v>54</v>
      </c>
      <c r="E179" s="37" t="s">
        <v>817</v>
      </c>
    </row>
    <row r="180" spans="1:5" ht="102">
      <c r="A180" t="s">
        <v>56</v>
      </c>
      <c r="E180" s="35" t="s">
        <v>335</v>
      </c>
    </row>
    <row r="181" spans="1:16" ht="12.75">
      <c r="A181" s="25" t="s">
        <v>46</v>
      </c>
      <c s="29" t="s">
        <v>375</v>
      </c>
      <c s="29" t="s">
        <v>341</v>
      </c>
      <c s="25" t="s">
        <v>48</v>
      </c>
      <c s="30" t="s">
        <v>342</v>
      </c>
      <c s="31" t="s">
        <v>50</v>
      </c>
      <c s="32">
        <v>6327.835</v>
      </c>
      <c s="33">
        <v>0</v>
      </c>
      <c s="33">
        <f>ROUND(ROUND(H181,2)*ROUND(G181,3),2)</f>
      </c>
      <c s="31" t="s">
        <v>51</v>
      </c>
      <c r="O181">
        <f>(I181*21)/100</f>
      </c>
      <c t="s">
        <v>22</v>
      </c>
    </row>
    <row r="182" spans="1:5" ht="25.5">
      <c r="A182" s="34" t="s">
        <v>52</v>
      </c>
      <c r="E182" s="35" t="s">
        <v>343</v>
      </c>
    </row>
    <row r="183" spans="1:5" ht="12.75">
      <c r="A183" s="36" t="s">
        <v>54</v>
      </c>
      <c r="E183" s="37" t="s">
        <v>818</v>
      </c>
    </row>
    <row r="184" spans="1:5" ht="51">
      <c r="A184" t="s">
        <v>56</v>
      </c>
      <c r="E184" s="35" t="s">
        <v>345</v>
      </c>
    </row>
    <row r="185" spans="1:16" ht="12.75">
      <c r="A185" s="25" t="s">
        <v>46</v>
      </c>
      <c s="29" t="s">
        <v>380</v>
      </c>
      <c s="29" t="s">
        <v>347</v>
      </c>
      <c s="25" t="s">
        <v>48</v>
      </c>
      <c s="30" t="s">
        <v>348</v>
      </c>
      <c s="31" t="s">
        <v>50</v>
      </c>
      <c s="32">
        <v>12300.205</v>
      </c>
      <c s="33">
        <v>0</v>
      </c>
      <c s="33">
        <f>ROUND(ROUND(H185,2)*ROUND(G185,3),2)</f>
      </c>
      <c s="31" t="s">
        <v>51</v>
      </c>
      <c r="O185">
        <f>(I185*21)/100</f>
      </c>
      <c t="s">
        <v>22</v>
      </c>
    </row>
    <row r="186" spans="1:5" ht="25.5">
      <c r="A186" s="34" t="s">
        <v>52</v>
      </c>
      <c r="E186" s="35" t="s">
        <v>349</v>
      </c>
    </row>
    <row r="187" spans="1:5" ht="12.75">
      <c r="A187" s="36" t="s">
        <v>54</v>
      </c>
      <c r="E187" s="37" t="s">
        <v>819</v>
      </c>
    </row>
    <row r="188" spans="1:5" ht="51">
      <c r="A188" t="s">
        <v>56</v>
      </c>
      <c r="E188" s="35" t="s">
        <v>345</v>
      </c>
    </row>
    <row r="189" spans="1:16" ht="12.75">
      <c r="A189" s="25" t="s">
        <v>46</v>
      </c>
      <c s="29" t="s">
        <v>386</v>
      </c>
      <c s="29" t="s">
        <v>352</v>
      </c>
      <c s="25" t="s">
        <v>48</v>
      </c>
      <c s="30" t="s">
        <v>353</v>
      </c>
      <c s="31" t="s">
        <v>50</v>
      </c>
      <c s="32">
        <v>402.5</v>
      </c>
      <c s="33">
        <v>0</v>
      </c>
      <c s="33">
        <f>ROUND(ROUND(H189,2)*ROUND(G189,3),2)</f>
      </c>
      <c s="31" t="s">
        <v>51</v>
      </c>
      <c r="O189">
        <f>(I189*21)/100</f>
      </c>
      <c t="s">
        <v>22</v>
      </c>
    </row>
    <row r="190" spans="1:5" ht="12.75">
      <c r="A190" s="34" t="s">
        <v>52</v>
      </c>
      <c r="E190" s="35" t="s">
        <v>48</v>
      </c>
    </row>
    <row r="191" spans="1:5" ht="25.5">
      <c r="A191" s="36" t="s">
        <v>54</v>
      </c>
      <c r="E191" s="37" t="s">
        <v>820</v>
      </c>
    </row>
    <row r="192" spans="1:5" ht="51">
      <c r="A192" t="s">
        <v>56</v>
      </c>
      <c r="E192" s="35" t="s">
        <v>355</v>
      </c>
    </row>
    <row r="193" spans="1:16" ht="12.75">
      <c r="A193" s="25" t="s">
        <v>46</v>
      </c>
      <c s="29" t="s">
        <v>390</v>
      </c>
      <c s="29" t="s">
        <v>357</v>
      </c>
      <c s="25" t="s">
        <v>211</v>
      </c>
      <c s="30" t="s">
        <v>358</v>
      </c>
      <c s="31" t="s">
        <v>114</v>
      </c>
      <c s="32">
        <v>244.109</v>
      </c>
      <c s="33">
        <v>0</v>
      </c>
      <c s="33">
        <f>ROUND(ROUND(H193,2)*ROUND(G193,3),2)</f>
      </c>
      <c s="31" t="s">
        <v>51</v>
      </c>
      <c r="O193">
        <f>(I193*21)/100</f>
      </c>
      <c t="s">
        <v>22</v>
      </c>
    </row>
    <row r="194" spans="1:5" ht="38.25">
      <c r="A194" s="34" t="s">
        <v>52</v>
      </c>
      <c r="E194" s="35" t="s">
        <v>359</v>
      </c>
    </row>
    <row r="195" spans="1:5" ht="25.5">
      <c r="A195" s="36" t="s">
        <v>54</v>
      </c>
      <c r="E195" s="37" t="s">
        <v>821</v>
      </c>
    </row>
    <row r="196" spans="1:5" ht="165.75">
      <c r="A196" t="s">
        <v>56</v>
      </c>
      <c r="E196" s="35" t="s">
        <v>361</v>
      </c>
    </row>
    <row r="197" spans="1:16" ht="12.75">
      <c r="A197" s="25" t="s">
        <v>46</v>
      </c>
      <c s="29" t="s">
        <v>394</v>
      </c>
      <c s="29" t="s">
        <v>363</v>
      </c>
      <c s="25" t="s">
        <v>211</v>
      </c>
      <c s="30" t="s">
        <v>364</v>
      </c>
      <c s="31" t="s">
        <v>114</v>
      </c>
      <c s="32">
        <v>309.875</v>
      </c>
      <c s="33">
        <v>0</v>
      </c>
      <c s="33">
        <f>ROUND(ROUND(H197,2)*ROUND(G197,3),2)</f>
      </c>
      <c s="31" t="s">
        <v>51</v>
      </c>
      <c r="O197">
        <f>(I197*21)/100</f>
      </c>
      <c t="s">
        <v>22</v>
      </c>
    </row>
    <row r="198" spans="1:5" ht="38.25">
      <c r="A198" s="34" t="s">
        <v>52</v>
      </c>
      <c r="E198" s="35" t="s">
        <v>359</v>
      </c>
    </row>
    <row r="199" spans="1:5" ht="25.5">
      <c r="A199" s="36" t="s">
        <v>54</v>
      </c>
      <c r="E199" s="37" t="s">
        <v>822</v>
      </c>
    </row>
    <row r="200" spans="1:5" ht="165.75">
      <c r="A200" t="s">
        <v>56</v>
      </c>
      <c r="E200" s="35" t="s">
        <v>361</v>
      </c>
    </row>
    <row r="201" spans="1:16" ht="12.75">
      <c r="A201" s="25" t="s">
        <v>46</v>
      </c>
      <c s="29" t="s">
        <v>399</v>
      </c>
      <c s="29" t="s">
        <v>367</v>
      </c>
      <c s="25" t="s">
        <v>211</v>
      </c>
      <c s="30" t="s">
        <v>368</v>
      </c>
      <c s="31" t="s">
        <v>114</v>
      </c>
      <c s="32">
        <v>403.748</v>
      </c>
      <c s="33">
        <v>0</v>
      </c>
      <c s="33">
        <f>ROUND(ROUND(H201,2)*ROUND(G201,3),2)</f>
      </c>
      <c s="31" t="s">
        <v>51</v>
      </c>
      <c r="O201">
        <f>(I201*21)/100</f>
      </c>
      <c t="s">
        <v>22</v>
      </c>
    </row>
    <row r="202" spans="1:5" ht="38.25">
      <c r="A202" s="34" t="s">
        <v>52</v>
      </c>
      <c r="E202" s="35" t="s">
        <v>359</v>
      </c>
    </row>
    <row r="203" spans="1:5" ht="12.75">
      <c r="A203" s="36" t="s">
        <v>54</v>
      </c>
      <c r="E203" s="37" t="s">
        <v>823</v>
      </c>
    </row>
    <row r="204" spans="1:5" ht="165.75">
      <c r="A204" t="s">
        <v>56</v>
      </c>
      <c r="E204" s="35" t="s">
        <v>361</v>
      </c>
    </row>
    <row r="205" spans="1:16" ht="12.75">
      <c r="A205" s="25" t="s">
        <v>46</v>
      </c>
      <c s="29" t="s">
        <v>404</v>
      </c>
      <c s="29" t="s">
        <v>371</v>
      </c>
      <c s="25" t="s">
        <v>48</v>
      </c>
      <c s="30" t="s">
        <v>372</v>
      </c>
      <c s="31" t="s">
        <v>50</v>
      </c>
      <c s="32">
        <v>402.5</v>
      </c>
      <c s="33">
        <v>0</v>
      </c>
      <c s="33">
        <f>ROUND(ROUND(H205,2)*ROUND(G205,3),2)</f>
      </c>
      <c s="31" t="s">
        <v>51</v>
      </c>
      <c r="O205">
        <f>(I205*21)/100</f>
      </c>
      <c t="s">
        <v>22</v>
      </c>
    </row>
    <row r="206" spans="1:5" ht="12.75">
      <c r="A206" s="34" t="s">
        <v>52</v>
      </c>
      <c r="E206" s="35" t="s">
        <v>48</v>
      </c>
    </row>
    <row r="207" spans="1:5" ht="25.5">
      <c r="A207" s="36" t="s">
        <v>54</v>
      </c>
      <c r="E207" s="37" t="s">
        <v>820</v>
      </c>
    </row>
    <row r="208" spans="1:5" ht="25.5">
      <c r="A208" t="s">
        <v>56</v>
      </c>
      <c r="E208" s="35" t="s">
        <v>374</v>
      </c>
    </row>
    <row r="209" spans="1:16" ht="12.75">
      <c r="A209" s="25" t="s">
        <v>46</v>
      </c>
      <c s="29" t="s">
        <v>408</v>
      </c>
      <c s="29" t="s">
        <v>376</v>
      </c>
      <c s="25" t="s">
        <v>48</v>
      </c>
      <c s="30" t="s">
        <v>377</v>
      </c>
      <c s="31" t="s">
        <v>158</v>
      </c>
      <c s="32">
        <v>311</v>
      </c>
      <c s="33">
        <v>0</v>
      </c>
      <c s="33">
        <f>ROUND(ROUND(H209,2)*ROUND(G209,3),2)</f>
      </c>
      <c s="31" t="s">
        <v>51</v>
      </c>
      <c r="O209">
        <f>(I209*21)/100</f>
      </c>
      <c t="s">
        <v>22</v>
      </c>
    </row>
    <row r="210" spans="1:5" ht="12.75">
      <c r="A210" s="34" t="s">
        <v>52</v>
      </c>
      <c r="E210" s="35" t="s">
        <v>48</v>
      </c>
    </row>
    <row r="211" spans="1:5" ht="25.5">
      <c r="A211" s="36" t="s">
        <v>54</v>
      </c>
      <c r="E211" s="37" t="s">
        <v>824</v>
      </c>
    </row>
    <row r="212" spans="1:5" ht="38.25">
      <c r="A212" t="s">
        <v>56</v>
      </c>
      <c r="E212" s="35" t="s">
        <v>379</v>
      </c>
    </row>
    <row r="213" spans="1:18" ht="12.75" customHeight="1">
      <c r="A213" s="6" t="s">
        <v>44</v>
      </c>
      <c s="6"/>
      <c s="40" t="s">
        <v>36</v>
      </c>
      <c s="6"/>
      <c s="27" t="s">
        <v>825</v>
      </c>
      <c s="6"/>
      <c s="6"/>
      <c s="6"/>
      <c s="41">
        <f>0+Q213</f>
      </c>
      <c s="6"/>
      <c r="O213">
        <f>0+R213</f>
      </c>
      <c r="Q213">
        <f>0+I214</f>
      </c>
      <c>
        <f>0+O214</f>
      </c>
    </row>
    <row r="214" spans="1:16" ht="12.75">
      <c r="A214" s="25" t="s">
        <v>46</v>
      </c>
      <c s="29" t="s">
        <v>414</v>
      </c>
      <c s="29" t="s">
        <v>826</v>
      </c>
      <c s="25" t="s">
        <v>48</v>
      </c>
      <c s="30" t="s">
        <v>827</v>
      </c>
      <c s="31" t="s">
        <v>50</v>
      </c>
      <c s="32">
        <v>8</v>
      </c>
      <c s="33">
        <v>0</v>
      </c>
      <c s="33">
        <f>ROUND(ROUND(H214,2)*ROUND(G214,3),2)</f>
      </c>
      <c s="31" t="s">
        <v>51</v>
      </c>
      <c r="O214">
        <f>(I214*21)/100</f>
      </c>
      <c t="s">
        <v>22</v>
      </c>
    </row>
    <row r="215" spans="1:5" ht="12.75">
      <c r="A215" s="34" t="s">
        <v>52</v>
      </c>
      <c r="E215" s="35" t="s">
        <v>48</v>
      </c>
    </row>
    <row r="216" spans="1:5" ht="12.75">
      <c r="A216" s="36" t="s">
        <v>54</v>
      </c>
      <c r="E216" s="37" t="s">
        <v>828</v>
      </c>
    </row>
    <row r="217" spans="1:5" ht="89.25">
      <c r="A217" t="s">
        <v>56</v>
      </c>
      <c r="E217" s="35" t="s">
        <v>829</v>
      </c>
    </row>
    <row r="218" spans="1:18" ht="12.75" customHeight="1">
      <c r="A218" s="6" t="s">
        <v>44</v>
      </c>
      <c s="6"/>
      <c s="40" t="s">
        <v>118</v>
      </c>
      <c s="6"/>
      <c s="27" t="s">
        <v>544</v>
      </c>
      <c s="6"/>
      <c s="6"/>
      <c s="6"/>
      <c s="41">
        <f>0+Q218</f>
      </c>
      <c s="6"/>
      <c r="O218">
        <f>0+R218</f>
      </c>
      <c r="Q218">
        <f>0+I219+I223+I227+I231+I235</f>
      </c>
      <c>
        <f>0+O219+O223+O227+O231+O235</f>
      </c>
    </row>
    <row r="219" spans="1:16" ht="12.75">
      <c r="A219" s="25" t="s">
        <v>46</v>
      </c>
      <c s="29" t="s">
        <v>418</v>
      </c>
      <c s="29" t="s">
        <v>545</v>
      </c>
      <c s="25" t="s">
        <v>48</v>
      </c>
      <c s="30" t="s">
        <v>546</v>
      </c>
      <c s="31" t="s">
        <v>158</v>
      </c>
      <c s="32">
        <v>2</v>
      </c>
      <c s="33">
        <v>0</v>
      </c>
      <c s="33">
        <f>ROUND(ROUND(H219,2)*ROUND(G219,3),2)</f>
      </c>
      <c s="31" t="s">
        <v>51</v>
      </c>
      <c r="O219">
        <f>(I219*21)/100</f>
      </c>
      <c t="s">
        <v>22</v>
      </c>
    </row>
    <row r="220" spans="1:5" ht="25.5">
      <c r="A220" s="34" t="s">
        <v>52</v>
      </c>
      <c r="E220" s="35" t="s">
        <v>547</v>
      </c>
    </row>
    <row r="221" spans="1:5" ht="12.75">
      <c r="A221" s="36" t="s">
        <v>54</v>
      </c>
      <c r="E221" s="37" t="s">
        <v>830</v>
      </c>
    </row>
    <row r="222" spans="1:5" ht="255">
      <c r="A222" t="s">
        <v>56</v>
      </c>
      <c r="E222" s="35" t="s">
        <v>549</v>
      </c>
    </row>
    <row r="223" spans="1:16" ht="12.75">
      <c r="A223" s="25" t="s">
        <v>46</v>
      </c>
      <c s="29" t="s">
        <v>422</v>
      </c>
      <c s="29" t="s">
        <v>550</v>
      </c>
      <c s="25" t="s">
        <v>48</v>
      </c>
      <c s="30" t="s">
        <v>551</v>
      </c>
      <c s="31" t="s">
        <v>60</v>
      </c>
      <c s="32">
        <v>1</v>
      </c>
      <c s="33">
        <v>0</v>
      </c>
      <c s="33">
        <f>ROUND(ROUND(H223,2)*ROUND(G223,3),2)</f>
      </c>
      <c s="31" t="s">
        <v>51</v>
      </c>
      <c r="O223">
        <f>(I223*21)/100</f>
      </c>
      <c t="s">
        <v>22</v>
      </c>
    </row>
    <row r="224" spans="1:5" ht="25.5">
      <c r="A224" s="34" t="s">
        <v>52</v>
      </c>
      <c r="E224" s="35" t="s">
        <v>552</v>
      </c>
    </row>
    <row r="225" spans="1:5" ht="12.75">
      <c r="A225" s="36" t="s">
        <v>54</v>
      </c>
      <c r="E225" s="37" t="s">
        <v>103</v>
      </c>
    </row>
    <row r="226" spans="1:5" ht="76.5">
      <c r="A226" t="s">
        <v>56</v>
      </c>
      <c r="E226" s="35" t="s">
        <v>553</v>
      </c>
    </row>
    <row r="227" spans="1:16" ht="12.75">
      <c r="A227" s="25" t="s">
        <v>46</v>
      </c>
      <c s="29" t="s">
        <v>428</v>
      </c>
      <c s="29" t="s">
        <v>730</v>
      </c>
      <c s="25" t="s">
        <v>48</v>
      </c>
      <c s="30" t="s">
        <v>731</v>
      </c>
      <c s="31" t="s">
        <v>60</v>
      </c>
      <c s="32">
        <v>1</v>
      </c>
      <c s="33">
        <v>0</v>
      </c>
      <c s="33">
        <f>ROUND(ROUND(H227,2)*ROUND(G227,3),2)</f>
      </c>
      <c s="31" t="s">
        <v>51</v>
      </c>
      <c r="O227">
        <f>(I227*21)/100</f>
      </c>
      <c t="s">
        <v>22</v>
      </c>
    </row>
    <row r="228" spans="1:5" ht="12.75">
      <c r="A228" s="34" t="s">
        <v>52</v>
      </c>
      <c r="E228" s="35" t="s">
        <v>48</v>
      </c>
    </row>
    <row r="229" spans="1:5" ht="12.75">
      <c r="A229" s="36" t="s">
        <v>54</v>
      </c>
      <c r="E229" s="37" t="s">
        <v>732</v>
      </c>
    </row>
    <row r="230" spans="1:5" ht="12.75">
      <c r="A230" t="s">
        <v>56</v>
      </c>
      <c r="E230" s="35" t="s">
        <v>733</v>
      </c>
    </row>
    <row r="231" spans="1:16" ht="12.75">
      <c r="A231" s="25" t="s">
        <v>46</v>
      </c>
      <c s="29" t="s">
        <v>431</v>
      </c>
      <c s="29" t="s">
        <v>558</v>
      </c>
      <c s="25" t="s">
        <v>48</v>
      </c>
      <c s="30" t="s">
        <v>559</v>
      </c>
      <c s="31" t="s">
        <v>60</v>
      </c>
      <c s="32">
        <v>18</v>
      </c>
      <c s="33">
        <v>0</v>
      </c>
      <c s="33">
        <f>ROUND(ROUND(H231,2)*ROUND(G231,3),2)</f>
      </c>
      <c s="31" t="s">
        <v>51</v>
      </c>
      <c r="O231">
        <f>(I231*21)/100</f>
      </c>
      <c t="s">
        <v>22</v>
      </c>
    </row>
    <row r="232" spans="1:5" ht="12.75">
      <c r="A232" s="34" t="s">
        <v>52</v>
      </c>
      <c r="E232" s="35" t="s">
        <v>48</v>
      </c>
    </row>
    <row r="233" spans="1:5" ht="12.75">
      <c r="A233" s="36" t="s">
        <v>54</v>
      </c>
      <c r="E233" s="37" t="s">
        <v>831</v>
      </c>
    </row>
    <row r="234" spans="1:5" ht="25.5">
      <c r="A234" t="s">
        <v>56</v>
      </c>
      <c r="E234" s="35" t="s">
        <v>557</v>
      </c>
    </row>
    <row r="235" spans="1:16" ht="12.75">
      <c r="A235" s="25" t="s">
        <v>46</v>
      </c>
      <c s="29" t="s">
        <v>435</v>
      </c>
      <c s="29" t="s">
        <v>564</v>
      </c>
      <c s="25" t="s">
        <v>48</v>
      </c>
      <c s="30" t="s">
        <v>565</v>
      </c>
      <c s="31" t="s">
        <v>60</v>
      </c>
      <c s="32">
        <v>5</v>
      </c>
      <c s="33">
        <v>0</v>
      </c>
      <c s="33">
        <f>ROUND(ROUND(H235,2)*ROUND(G235,3),2)</f>
      </c>
      <c s="31" t="s">
        <v>51</v>
      </c>
      <c r="O235">
        <f>(I235*21)/100</f>
      </c>
      <c t="s">
        <v>22</v>
      </c>
    </row>
    <row r="236" spans="1:5" ht="12.75">
      <c r="A236" s="34" t="s">
        <v>52</v>
      </c>
      <c r="E236" s="35" t="s">
        <v>48</v>
      </c>
    </row>
    <row r="237" spans="1:5" ht="12.75">
      <c r="A237" s="36" t="s">
        <v>54</v>
      </c>
      <c r="E237" s="37" t="s">
        <v>108</v>
      </c>
    </row>
    <row r="238" spans="1:5" ht="51">
      <c r="A238" t="s">
        <v>56</v>
      </c>
      <c r="E238" s="35" t="s">
        <v>566</v>
      </c>
    </row>
    <row r="239" spans="1:18" ht="12.75" customHeight="1">
      <c r="A239" s="6" t="s">
        <v>44</v>
      </c>
      <c s="6"/>
      <c s="40" t="s">
        <v>39</v>
      </c>
      <c s="6"/>
      <c s="27" t="s">
        <v>154</v>
      </c>
      <c s="6"/>
      <c s="6"/>
      <c s="6"/>
      <c s="41">
        <f>0+Q239</f>
      </c>
      <c s="6"/>
      <c r="O239">
        <f>0+R239</f>
      </c>
      <c r="Q239">
        <f>0+I240+I244+I248+I252+I256+I260+I264+I268+I272+I276+I280+I284+I288+I292+I296+I300</f>
      </c>
      <c>
        <f>0+O240+O244+O248+O252+O256+O260+O264+O268+O272+O276+O280+O284+O288+O292+O296+O300</f>
      </c>
    </row>
    <row r="240" spans="1:16" ht="12.75">
      <c r="A240" s="25" t="s">
        <v>46</v>
      </c>
      <c s="29" t="s">
        <v>441</v>
      </c>
      <c s="29" t="s">
        <v>395</v>
      </c>
      <c s="25" t="s">
        <v>48</v>
      </c>
      <c s="30" t="s">
        <v>396</v>
      </c>
      <c s="31" t="s">
        <v>60</v>
      </c>
      <c s="32">
        <v>21</v>
      </c>
      <c s="33">
        <v>0</v>
      </c>
      <c s="33">
        <f>ROUND(ROUND(H240,2)*ROUND(G240,3),2)</f>
      </c>
      <c s="31" t="s">
        <v>51</v>
      </c>
      <c r="O240">
        <f>(I240*21)/100</f>
      </c>
      <c t="s">
        <v>22</v>
      </c>
    </row>
    <row r="241" spans="1:5" ht="12.75">
      <c r="A241" s="34" t="s">
        <v>52</v>
      </c>
      <c r="E241" s="35" t="s">
        <v>48</v>
      </c>
    </row>
    <row r="242" spans="1:5" ht="38.25">
      <c r="A242" s="36" t="s">
        <v>54</v>
      </c>
      <c r="E242" s="37" t="s">
        <v>832</v>
      </c>
    </row>
    <row r="243" spans="1:5" ht="51">
      <c r="A243" t="s">
        <v>56</v>
      </c>
      <c r="E243" s="35" t="s">
        <v>398</v>
      </c>
    </row>
    <row r="244" spans="1:16" ht="12.75">
      <c r="A244" s="25" t="s">
        <v>46</v>
      </c>
      <c s="29" t="s">
        <v>445</v>
      </c>
      <c s="29" t="s">
        <v>400</v>
      </c>
      <c s="25" t="s">
        <v>48</v>
      </c>
      <c s="30" t="s">
        <v>401</v>
      </c>
      <c s="31" t="s">
        <v>60</v>
      </c>
      <c s="32">
        <v>14</v>
      </c>
      <c s="33">
        <v>0</v>
      </c>
      <c s="33">
        <f>ROUND(ROUND(H244,2)*ROUND(G244,3),2)</f>
      </c>
      <c s="31" t="s">
        <v>51</v>
      </c>
      <c r="O244">
        <f>(I244*21)/100</f>
      </c>
      <c t="s">
        <v>22</v>
      </c>
    </row>
    <row r="245" spans="1:5" ht="12.75">
      <c r="A245" s="34" t="s">
        <v>52</v>
      </c>
      <c r="E245" s="35" t="s">
        <v>219</v>
      </c>
    </row>
    <row r="246" spans="1:5" ht="12.75">
      <c r="A246" s="36" t="s">
        <v>54</v>
      </c>
      <c r="E246" s="37" t="s">
        <v>407</v>
      </c>
    </row>
    <row r="247" spans="1:5" ht="25.5">
      <c r="A247" t="s">
        <v>56</v>
      </c>
      <c r="E247" s="35" t="s">
        <v>403</v>
      </c>
    </row>
    <row r="248" spans="1:16" ht="25.5">
      <c r="A248" s="25" t="s">
        <v>46</v>
      </c>
      <c s="29" t="s">
        <v>451</v>
      </c>
      <c s="29" t="s">
        <v>409</v>
      </c>
      <c s="25" t="s">
        <v>48</v>
      </c>
      <c s="30" t="s">
        <v>410</v>
      </c>
      <c s="31" t="s">
        <v>60</v>
      </c>
      <c s="32">
        <v>28</v>
      </c>
      <c s="33">
        <v>0</v>
      </c>
      <c s="33">
        <f>ROUND(ROUND(H248,2)*ROUND(G248,3),2)</f>
      </c>
      <c s="31" t="s">
        <v>51</v>
      </c>
      <c r="O248">
        <f>(I248*21)/100</f>
      </c>
      <c t="s">
        <v>22</v>
      </c>
    </row>
    <row r="249" spans="1:5" ht="12.75">
      <c r="A249" s="34" t="s">
        <v>52</v>
      </c>
      <c r="E249" s="35" t="s">
        <v>411</v>
      </c>
    </row>
    <row r="250" spans="1:5" ht="12.75">
      <c r="A250" s="36" t="s">
        <v>54</v>
      </c>
      <c r="E250" s="37" t="s">
        <v>412</v>
      </c>
    </row>
    <row r="251" spans="1:5" ht="25.5">
      <c r="A251" t="s">
        <v>56</v>
      </c>
      <c r="E251" s="35" t="s">
        <v>413</v>
      </c>
    </row>
    <row r="252" spans="1:16" ht="12.75">
      <c r="A252" s="25" t="s">
        <v>46</v>
      </c>
      <c s="29" t="s">
        <v>456</v>
      </c>
      <c s="29" t="s">
        <v>415</v>
      </c>
      <c s="25" t="s">
        <v>48</v>
      </c>
      <c s="30" t="s">
        <v>416</v>
      </c>
      <c s="31" t="s">
        <v>60</v>
      </c>
      <c s="32">
        <v>26</v>
      </c>
      <c s="33">
        <v>0</v>
      </c>
      <c s="33">
        <f>ROUND(ROUND(H252,2)*ROUND(G252,3),2)</f>
      </c>
      <c s="31" t="s">
        <v>51</v>
      </c>
      <c r="O252">
        <f>(I252*21)/100</f>
      </c>
      <c t="s">
        <v>22</v>
      </c>
    </row>
    <row r="253" spans="1:5" ht="51">
      <c r="A253" s="34" t="s">
        <v>52</v>
      </c>
      <c r="E253" s="35" t="s">
        <v>159</v>
      </c>
    </row>
    <row r="254" spans="1:5" ht="12.75">
      <c r="A254" s="36" t="s">
        <v>54</v>
      </c>
      <c r="E254" s="37" t="s">
        <v>417</v>
      </c>
    </row>
    <row r="255" spans="1:5" ht="25.5">
      <c r="A255" t="s">
        <v>56</v>
      </c>
      <c r="E255" s="35" t="s">
        <v>170</v>
      </c>
    </row>
    <row r="256" spans="1:16" ht="25.5">
      <c r="A256" s="25" t="s">
        <v>46</v>
      </c>
      <c s="29" t="s">
        <v>572</v>
      </c>
      <c s="29" t="s">
        <v>423</v>
      </c>
      <c s="25" t="s">
        <v>48</v>
      </c>
      <c s="30" t="s">
        <v>424</v>
      </c>
      <c s="31" t="s">
        <v>60</v>
      </c>
      <c s="32">
        <v>25</v>
      </c>
      <c s="33">
        <v>0</v>
      </c>
      <c s="33">
        <f>ROUND(ROUND(H256,2)*ROUND(G256,3),2)</f>
      </c>
      <c s="31" t="s">
        <v>51</v>
      </c>
      <c r="O256">
        <f>(I256*21)/100</f>
      </c>
      <c t="s">
        <v>22</v>
      </c>
    </row>
    <row r="257" spans="1:5" ht="12.75">
      <c r="A257" s="34" t="s">
        <v>52</v>
      </c>
      <c r="E257" s="35" t="s">
        <v>425</v>
      </c>
    </row>
    <row r="258" spans="1:5" ht="12.75">
      <c r="A258" s="36" t="s">
        <v>54</v>
      </c>
      <c r="E258" s="37" t="s">
        <v>426</v>
      </c>
    </row>
    <row r="259" spans="1:5" ht="25.5">
      <c r="A259" t="s">
        <v>56</v>
      </c>
      <c r="E259" s="35" t="s">
        <v>427</v>
      </c>
    </row>
    <row r="260" spans="1:16" ht="12.75">
      <c r="A260" s="25" t="s">
        <v>46</v>
      </c>
      <c s="29" t="s">
        <v>573</v>
      </c>
      <c s="29" t="s">
        <v>429</v>
      </c>
      <c s="25" t="s">
        <v>48</v>
      </c>
      <c s="30" t="s">
        <v>430</v>
      </c>
      <c s="31" t="s">
        <v>60</v>
      </c>
      <c s="32">
        <v>16</v>
      </c>
      <c s="33">
        <v>0</v>
      </c>
      <c s="33">
        <f>ROUND(ROUND(H260,2)*ROUND(G260,3),2)</f>
      </c>
      <c s="31" t="s">
        <v>51</v>
      </c>
      <c r="O260">
        <f>(I260*21)/100</f>
      </c>
      <c t="s">
        <v>22</v>
      </c>
    </row>
    <row r="261" spans="1:5" ht="51">
      <c r="A261" s="34" t="s">
        <v>52</v>
      </c>
      <c r="E261" s="35" t="s">
        <v>159</v>
      </c>
    </row>
    <row r="262" spans="1:5" ht="12.75">
      <c r="A262" s="36" t="s">
        <v>54</v>
      </c>
      <c r="E262" s="37" t="s">
        <v>426</v>
      </c>
    </row>
    <row r="263" spans="1:5" ht="25.5">
      <c r="A263" t="s">
        <v>56</v>
      </c>
      <c r="E263" s="35" t="s">
        <v>170</v>
      </c>
    </row>
    <row r="264" spans="1:16" ht="25.5">
      <c r="A264" s="25" t="s">
        <v>46</v>
      </c>
      <c s="29" t="s">
        <v>574</v>
      </c>
      <c s="29" t="s">
        <v>436</v>
      </c>
      <c s="25" t="s">
        <v>48</v>
      </c>
      <c s="30" t="s">
        <v>437</v>
      </c>
      <c s="31" t="s">
        <v>50</v>
      </c>
      <c s="32">
        <v>487.9</v>
      </c>
      <c s="33">
        <v>0</v>
      </c>
      <c s="33">
        <f>ROUND(ROUND(H264,2)*ROUND(G264,3),2)</f>
      </c>
      <c s="31" t="s">
        <v>51</v>
      </c>
      <c r="O264">
        <f>(I264*21)/100</f>
      </c>
      <c t="s">
        <v>22</v>
      </c>
    </row>
    <row r="265" spans="1:5" ht="25.5">
      <c r="A265" s="34" t="s">
        <v>52</v>
      </c>
      <c r="E265" s="35" t="s">
        <v>438</v>
      </c>
    </row>
    <row r="266" spans="1:5" ht="140.25">
      <c r="A266" s="36" t="s">
        <v>54</v>
      </c>
      <c r="E266" s="37" t="s">
        <v>833</v>
      </c>
    </row>
    <row r="267" spans="1:5" ht="38.25">
      <c r="A267" t="s">
        <v>56</v>
      </c>
      <c r="E267" s="35" t="s">
        <v>440</v>
      </c>
    </row>
    <row r="268" spans="1:16" ht="25.5">
      <c r="A268" s="25" t="s">
        <v>46</v>
      </c>
      <c s="29" t="s">
        <v>575</v>
      </c>
      <c s="29" t="s">
        <v>442</v>
      </c>
      <c s="25" t="s">
        <v>48</v>
      </c>
      <c s="30" t="s">
        <v>443</v>
      </c>
      <c s="31" t="s">
        <v>50</v>
      </c>
      <c s="32">
        <v>487.9</v>
      </c>
      <c s="33">
        <v>0</v>
      </c>
      <c s="33">
        <f>ROUND(ROUND(H268,2)*ROUND(G268,3),2)</f>
      </c>
      <c s="31" t="s">
        <v>51</v>
      </c>
      <c r="O268">
        <f>(I268*21)/100</f>
      </c>
      <c t="s">
        <v>22</v>
      </c>
    </row>
    <row r="269" spans="1:5" ht="25.5">
      <c r="A269" s="34" t="s">
        <v>52</v>
      </c>
      <c r="E269" s="35" t="s">
        <v>444</v>
      </c>
    </row>
    <row r="270" spans="1:5" ht="140.25">
      <c r="A270" s="36" t="s">
        <v>54</v>
      </c>
      <c r="E270" s="37" t="s">
        <v>833</v>
      </c>
    </row>
    <row r="271" spans="1:5" ht="38.25">
      <c r="A271" t="s">
        <v>56</v>
      </c>
      <c r="E271" s="35" t="s">
        <v>440</v>
      </c>
    </row>
    <row r="272" spans="1:16" ht="12.75">
      <c r="A272" s="25" t="s">
        <v>46</v>
      </c>
      <c s="29" t="s">
        <v>577</v>
      </c>
      <c s="29" t="s">
        <v>584</v>
      </c>
      <c s="25" t="s">
        <v>48</v>
      </c>
      <c s="30" t="s">
        <v>585</v>
      </c>
      <c s="31" t="s">
        <v>60</v>
      </c>
      <c s="32">
        <v>12</v>
      </c>
      <c s="33">
        <v>0</v>
      </c>
      <c s="33">
        <f>ROUND(ROUND(H272,2)*ROUND(G272,3),2)</f>
      </c>
      <c s="31" t="s">
        <v>51</v>
      </c>
      <c r="O272">
        <f>(I272*21)/100</f>
      </c>
      <c t="s">
        <v>22</v>
      </c>
    </row>
    <row r="273" spans="1:5" ht="12.75">
      <c r="A273" s="34" t="s">
        <v>52</v>
      </c>
      <c r="E273" s="35" t="s">
        <v>48</v>
      </c>
    </row>
    <row r="274" spans="1:5" ht="12.75">
      <c r="A274" s="36" t="s">
        <v>54</v>
      </c>
      <c r="E274" s="37" t="s">
        <v>744</v>
      </c>
    </row>
    <row r="275" spans="1:5" ht="38.25">
      <c r="A275" t="s">
        <v>56</v>
      </c>
      <c r="E275" s="35" t="s">
        <v>587</v>
      </c>
    </row>
    <row r="276" spans="1:16" ht="12.75">
      <c r="A276" s="25" t="s">
        <v>46</v>
      </c>
      <c s="29" t="s">
        <v>578</v>
      </c>
      <c s="29" t="s">
        <v>589</v>
      </c>
      <c s="25" t="s">
        <v>48</v>
      </c>
      <c s="30" t="s">
        <v>590</v>
      </c>
      <c s="31" t="s">
        <v>158</v>
      </c>
      <c s="32">
        <v>50</v>
      </c>
      <c s="33">
        <v>0</v>
      </c>
      <c s="33">
        <f>ROUND(ROUND(H276,2)*ROUND(G276,3),2)</f>
      </c>
      <c s="31" t="s">
        <v>51</v>
      </c>
      <c r="O276">
        <f>(I276*21)/100</f>
      </c>
      <c t="s">
        <v>22</v>
      </c>
    </row>
    <row r="277" spans="1:5" ht="25.5">
      <c r="A277" s="34" t="s">
        <v>52</v>
      </c>
      <c r="E277" s="35" t="s">
        <v>591</v>
      </c>
    </row>
    <row r="278" spans="1:5" ht="12.75">
      <c r="A278" s="36" t="s">
        <v>54</v>
      </c>
      <c r="E278" s="37" t="s">
        <v>834</v>
      </c>
    </row>
    <row r="279" spans="1:5" ht="51">
      <c r="A279" t="s">
        <v>56</v>
      </c>
      <c r="E279" s="35" t="s">
        <v>593</v>
      </c>
    </row>
    <row r="280" spans="1:16" ht="12.75">
      <c r="A280" s="25" t="s">
        <v>46</v>
      </c>
      <c s="29" t="s">
        <v>583</v>
      </c>
      <c s="29" t="s">
        <v>835</v>
      </c>
      <c s="25" t="s">
        <v>48</v>
      </c>
      <c s="30" t="s">
        <v>836</v>
      </c>
      <c s="31" t="s">
        <v>114</v>
      </c>
      <c s="32">
        <v>5</v>
      </c>
      <c s="33">
        <v>0</v>
      </c>
      <c s="33">
        <f>ROUND(ROUND(H280,2)*ROUND(G280,3),2)</f>
      </c>
      <c s="31" t="s">
        <v>51</v>
      </c>
      <c r="O280">
        <f>(I280*21)/100</f>
      </c>
      <c t="s">
        <v>22</v>
      </c>
    </row>
    <row r="281" spans="1:5" ht="12.75">
      <c r="A281" s="34" t="s">
        <v>52</v>
      </c>
      <c r="E281" s="35" t="s">
        <v>48</v>
      </c>
    </row>
    <row r="282" spans="1:5" ht="12.75">
      <c r="A282" s="36" t="s">
        <v>54</v>
      </c>
      <c r="E282" s="37" t="s">
        <v>837</v>
      </c>
    </row>
    <row r="283" spans="1:5" ht="408">
      <c r="A283" t="s">
        <v>56</v>
      </c>
      <c r="E283" s="35" t="s">
        <v>838</v>
      </c>
    </row>
    <row r="284" spans="1:16" ht="12.75">
      <c r="A284" s="25" t="s">
        <v>46</v>
      </c>
      <c s="29" t="s">
        <v>588</v>
      </c>
      <c s="29" t="s">
        <v>748</v>
      </c>
      <c s="25" t="s">
        <v>48</v>
      </c>
      <c s="30" t="s">
        <v>749</v>
      </c>
      <c s="31" t="s">
        <v>60</v>
      </c>
      <c s="32">
        <v>1</v>
      </c>
      <c s="33">
        <v>0</v>
      </c>
      <c s="33">
        <f>ROUND(ROUND(H284,2)*ROUND(G284,3),2)</f>
      </c>
      <c s="31" t="s">
        <v>51</v>
      </c>
      <c r="O284">
        <f>(I284*21)/100</f>
      </c>
      <c t="s">
        <v>22</v>
      </c>
    </row>
    <row r="285" spans="1:5" ht="12.75">
      <c r="A285" s="34" t="s">
        <v>52</v>
      </c>
      <c r="E285" s="35" t="s">
        <v>48</v>
      </c>
    </row>
    <row r="286" spans="1:5" ht="12.75">
      <c r="A286" s="36" t="s">
        <v>54</v>
      </c>
      <c r="E286" s="37" t="s">
        <v>839</v>
      </c>
    </row>
    <row r="287" spans="1:5" ht="409.5">
      <c r="A287" t="s">
        <v>56</v>
      </c>
      <c r="E287" s="35" t="s">
        <v>750</v>
      </c>
    </row>
    <row r="288" spans="1:16" ht="12.75">
      <c r="A288" s="25" t="s">
        <v>46</v>
      </c>
      <c s="29" t="s">
        <v>594</v>
      </c>
      <c s="29" t="s">
        <v>446</v>
      </c>
      <c s="25" t="s">
        <v>48</v>
      </c>
      <c s="30" t="s">
        <v>447</v>
      </c>
      <c s="31" t="s">
        <v>158</v>
      </c>
      <c s="32">
        <v>46</v>
      </c>
      <c s="33">
        <v>0</v>
      </c>
      <c s="33">
        <f>ROUND(ROUND(H288,2)*ROUND(G288,3),2)</f>
      </c>
      <c s="31" t="s">
        <v>51</v>
      </c>
      <c r="O288">
        <f>(I288*21)/100</f>
      </c>
      <c t="s">
        <v>22</v>
      </c>
    </row>
    <row r="289" spans="1:5" ht="12.75">
      <c r="A289" s="34" t="s">
        <v>52</v>
      </c>
      <c r="E289" s="35" t="s">
        <v>448</v>
      </c>
    </row>
    <row r="290" spans="1:5" ht="12.75">
      <c r="A290" s="36" t="s">
        <v>54</v>
      </c>
      <c r="E290" s="37" t="s">
        <v>840</v>
      </c>
    </row>
    <row r="291" spans="1:5" ht="63.75">
      <c r="A291" t="s">
        <v>56</v>
      </c>
      <c r="E291" s="35" t="s">
        <v>450</v>
      </c>
    </row>
    <row r="292" spans="1:16" ht="12.75">
      <c r="A292" s="25" t="s">
        <v>46</v>
      </c>
      <c s="29" t="s">
        <v>600</v>
      </c>
      <c s="29" t="s">
        <v>452</v>
      </c>
      <c s="25" t="s">
        <v>48</v>
      </c>
      <c s="30" t="s">
        <v>453</v>
      </c>
      <c s="31" t="s">
        <v>158</v>
      </c>
      <c s="32">
        <v>311</v>
      </c>
      <c s="33">
        <v>0</v>
      </c>
      <c s="33">
        <f>ROUND(ROUND(H292,2)*ROUND(G292,3),2)</f>
      </c>
      <c s="31" t="s">
        <v>51</v>
      </c>
      <c r="O292">
        <f>(I292*21)/100</f>
      </c>
      <c t="s">
        <v>22</v>
      </c>
    </row>
    <row r="293" spans="1:5" ht="12.75">
      <c r="A293" s="34" t="s">
        <v>52</v>
      </c>
      <c r="E293" s="35" t="s">
        <v>48</v>
      </c>
    </row>
    <row r="294" spans="1:5" ht="25.5">
      <c r="A294" s="36" t="s">
        <v>54</v>
      </c>
      <c r="E294" s="37" t="s">
        <v>841</v>
      </c>
    </row>
    <row r="295" spans="1:5" ht="25.5">
      <c r="A295" t="s">
        <v>56</v>
      </c>
      <c r="E295" s="35" t="s">
        <v>455</v>
      </c>
    </row>
    <row r="296" spans="1:16" ht="12.75">
      <c r="A296" s="25" t="s">
        <v>46</v>
      </c>
      <c s="29" t="s">
        <v>602</v>
      </c>
      <c s="29" t="s">
        <v>610</v>
      </c>
      <c s="25" t="s">
        <v>48</v>
      </c>
      <c s="30" t="s">
        <v>611</v>
      </c>
      <c s="31" t="s">
        <v>50</v>
      </c>
      <c s="32">
        <v>30</v>
      </c>
      <c s="33">
        <v>0</v>
      </c>
      <c s="33">
        <f>ROUND(ROUND(H296,2)*ROUND(G296,3),2)</f>
      </c>
      <c s="31" t="s">
        <v>51</v>
      </c>
      <c r="O296">
        <f>(I296*21)/100</f>
      </c>
      <c t="s">
        <v>22</v>
      </c>
    </row>
    <row r="297" spans="1:5" ht="25.5">
      <c r="A297" s="34" t="s">
        <v>52</v>
      </c>
      <c r="E297" s="35" t="s">
        <v>612</v>
      </c>
    </row>
    <row r="298" spans="1:5" ht="12.75">
      <c r="A298" s="36" t="s">
        <v>54</v>
      </c>
      <c r="E298" s="37" t="s">
        <v>842</v>
      </c>
    </row>
    <row r="299" spans="1:5" ht="89.25">
      <c r="A299" t="s">
        <v>56</v>
      </c>
      <c r="E299" s="35" t="s">
        <v>614</v>
      </c>
    </row>
    <row r="300" spans="1:16" ht="12.75">
      <c r="A300" s="25" t="s">
        <v>46</v>
      </c>
      <c s="29" t="s">
        <v>604</v>
      </c>
      <c s="29" t="s">
        <v>457</v>
      </c>
      <c s="25" t="s">
        <v>48</v>
      </c>
      <c s="30" t="s">
        <v>458</v>
      </c>
      <c s="31" t="s">
        <v>114</v>
      </c>
      <c s="32">
        <v>35</v>
      </c>
      <c s="33">
        <v>0</v>
      </c>
      <c s="33">
        <f>ROUND(ROUND(H300,2)*ROUND(G300,3),2)</f>
      </c>
      <c s="31" t="s">
        <v>51</v>
      </c>
      <c r="O300">
        <f>(I300*21)/100</f>
      </c>
      <c t="s">
        <v>22</v>
      </c>
    </row>
    <row r="301" spans="1:5" ht="12.75">
      <c r="A301" s="34" t="s">
        <v>52</v>
      </c>
      <c r="E301" s="35" t="s">
        <v>115</v>
      </c>
    </row>
    <row r="302" spans="1:5" ht="38.25">
      <c r="A302" s="36" t="s">
        <v>54</v>
      </c>
      <c r="E302" s="37" t="s">
        <v>843</v>
      </c>
    </row>
    <row r="303" spans="1:5" ht="76.5">
      <c r="A303" t="s">
        <v>56</v>
      </c>
      <c r="E303" s="35" t="s">
        <v>460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0+O8+O33+O110+O123+O136+O193+O198+O207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844</v>
      </c>
      <c s="38">
        <f>0+I8+I33+I110+I123+I136+I193+I198+I207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844</v>
      </c>
      <c s="6"/>
      <c s="18" t="s">
        <v>845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0+I9+I13+I17+I21+I25+I29</f>
      </c>
      <c>
        <f>0+O9+O13+O17+O21+O25+O29</f>
      </c>
    </row>
    <row r="9" spans="1:16" ht="12.75">
      <c r="A9" s="25" t="s">
        <v>46</v>
      </c>
      <c s="29" t="s">
        <v>28</v>
      </c>
      <c s="29" t="s">
        <v>86</v>
      </c>
      <c s="25" t="s">
        <v>48</v>
      </c>
      <c s="30" t="s">
        <v>202</v>
      </c>
      <c s="31" t="s">
        <v>89</v>
      </c>
      <c s="32">
        <v>7.32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25.5">
      <c r="A11" s="36" t="s">
        <v>54</v>
      </c>
      <c r="E11" s="37" t="s">
        <v>846</v>
      </c>
    </row>
    <row r="12" spans="1:5" ht="25.5">
      <c r="A12" t="s">
        <v>56</v>
      </c>
      <c r="E12" s="35" t="s">
        <v>204</v>
      </c>
    </row>
    <row r="13" spans="1:16" ht="25.5">
      <c r="A13" s="25" t="s">
        <v>46</v>
      </c>
      <c s="29" t="s">
        <v>22</v>
      </c>
      <c s="29" t="s">
        <v>86</v>
      </c>
      <c s="25" t="s">
        <v>87</v>
      </c>
      <c s="30" t="s">
        <v>88</v>
      </c>
      <c s="31" t="s">
        <v>89</v>
      </c>
      <c s="32">
        <v>48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38.25">
      <c r="A15" s="36" t="s">
        <v>54</v>
      </c>
      <c r="E15" s="37" t="s">
        <v>847</v>
      </c>
    </row>
    <row r="16" spans="1:5" ht="89.25">
      <c r="A16" t="s">
        <v>56</v>
      </c>
      <c r="E16" s="35" t="s">
        <v>91</v>
      </c>
    </row>
    <row r="17" spans="1:16" ht="25.5">
      <c r="A17" s="25" t="s">
        <v>46</v>
      </c>
      <c s="29" t="s">
        <v>21</v>
      </c>
      <c s="29" t="s">
        <v>92</v>
      </c>
      <c s="25" t="s">
        <v>87</v>
      </c>
      <c s="30" t="s">
        <v>88</v>
      </c>
      <c s="31" t="s">
        <v>89</v>
      </c>
      <c s="32">
        <v>5999.397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93</v>
      </c>
    </row>
    <row r="19" spans="1:5" ht="127.5">
      <c r="A19" s="36" t="s">
        <v>54</v>
      </c>
      <c r="E19" s="37" t="s">
        <v>848</v>
      </c>
    </row>
    <row r="20" spans="1:5" ht="89.25">
      <c r="A20" t="s">
        <v>56</v>
      </c>
      <c r="E20" s="35" t="s">
        <v>91</v>
      </c>
    </row>
    <row r="21" spans="1:16" ht="12.75">
      <c r="A21" s="25" t="s">
        <v>46</v>
      </c>
      <c s="29" t="s">
        <v>32</v>
      </c>
      <c s="29" t="s">
        <v>764</v>
      </c>
      <c s="25" t="s">
        <v>48</v>
      </c>
      <c s="30" t="s">
        <v>765</v>
      </c>
      <c s="31" t="s">
        <v>89</v>
      </c>
      <c s="32">
        <v>773.578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25.5">
      <c r="A22" s="34" t="s">
        <v>52</v>
      </c>
      <c r="E22" s="35" t="s">
        <v>766</v>
      </c>
    </row>
    <row r="23" spans="1:5" ht="63.75">
      <c r="A23" s="36" t="s">
        <v>54</v>
      </c>
      <c r="E23" s="37" t="s">
        <v>849</v>
      </c>
    </row>
    <row r="24" spans="1:5" ht="25.5">
      <c r="A24" t="s">
        <v>56</v>
      </c>
      <c r="E24" s="35" t="s">
        <v>204</v>
      </c>
    </row>
    <row r="25" spans="1:16" ht="12.75">
      <c r="A25" s="25" t="s">
        <v>46</v>
      </c>
      <c s="29" t="s">
        <v>34</v>
      </c>
      <c s="29" t="s">
        <v>207</v>
      </c>
      <c s="25" t="s">
        <v>48</v>
      </c>
      <c s="30" t="s">
        <v>208</v>
      </c>
      <c s="31" t="s">
        <v>89</v>
      </c>
      <c s="32">
        <v>0.011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12.75">
      <c r="A27" s="36" t="s">
        <v>54</v>
      </c>
      <c r="E27" s="37" t="s">
        <v>850</v>
      </c>
    </row>
    <row r="28" spans="1:5" ht="140.25">
      <c r="A28" t="s">
        <v>56</v>
      </c>
      <c r="E28" s="35" t="s">
        <v>98</v>
      </c>
    </row>
    <row r="29" spans="1:16" ht="25.5">
      <c r="A29" s="25" t="s">
        <v>46</v>
      </c>
      <c s="29" t="s">
        <v>36</v>
      </c>
      <c s="29" t="s">
        <v>210</v>
      </c>
      <c s="25" t="s">
        <v>211</v>
      </c>
      <c s="30" t="s">
        <v>212</v>
      </c>
      <c s="31" t="s">
        <v>89</v>
      </c>
      <c s="32">
        <v>10.227</v>
      </c>
      <c s="33">
        <v>0</v>
      </c>
      <c s="33">
        <f>ROUND(ROUND(H29,2)*ROUND(G29,3),2)</f>
      </c>
      <c s="31" t="s">
        <v>51</v>
      </c>
      <c r="O29">
        <f>(I29*21)/100</f>
      </c>
      <c t="s">
        <v>22</v>
      </c>
    </row>
    <row r="30" spans="1:5" ht="12.75">
      <c r="A30" s="34" t="s">
        <v>52</v>
      </c>
      <c r="E30" s="35" t="s">
        <v>48</v>
      </c>
    </row>
    <row r="31" spans="1:5" ht="38.25">
      <c r="A31" s="36" t="s">
        <v>54</v>
      </c>
      <c r="E31" s="37" t="s">
        <v>851</v>
      </c>
    </row>
    <row r="32" spans="1:5" ht="140.25">
      <c r="A32" t="s">
        <v>56</v>
      </c>
      <c r="E32" s="35" t="s">
        <v>98</v>
      </c>
    </row>
    <row r="33" spans="1:18" ht="12.75" customHeight="1">
      <c r="A33" s="6" t="s">
        <v>44</v>
      </c>
      <c s="6"/>
      <c s="40" t="s">
        <v>28</v>
      </c>
      <c s="6"/>
      <c s="27" t="s">
        <v>45</v>
      </c>
      <c s="6"/>
      <c s="6"/>
      <c s="6"/>
      <c s="41">
        <f>0+Q33</f>
      </c>
      <c s="6"/>
      <c r="O33">
        <f>0+R33</f>
      </c>
      <c r="Q33">
        <f>0+I34+I38+I42+I46+I50+I54+I58+I62+I66+I70+I74+I78+I82+I86+I90+I94+I98+I102+I106</f>
      </c>
      <c>
        <f>0+O34+O38+O42+O46+O50+O54+O58+O62+O66+O70+O74+O78+O82+O86+O90+O94+O98+O102+O106</f>
      </c>
    </row>
    <row r="34" spans="1:16" ht="12.75">
      <c r="A34" s="25" t="s">
        <v>46</v>
      </c>
      <c s="29" t="s">
        <v>77</v>
      </c>
      <c s="29" t="s">
        <v>47</v>
      </c>
      <c s="25" t="s">
        <v>48</v>
      </c>
      <c s="30" t="s">
        <v>49</v>
      </c>
      <c s="31" t="s">
        <v>50</v>
      </c>
      <c s="32">
        <v>20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51">
      <c r="A35" s="34" t="s">
        <v>52</v>
      </c>
      <c r="E35" s="35" t="s">
        <v>53</v>
      </c>
    </row>
    <row r="36" spans="1:5" ht="25.5">
      <c r="A36" s="36" t="s">
        <v>54</v>
      </c>
      <c r="E36" s="37" t="s">
        <v>770</v>
      </c>
    </row>
    <row r="37" spans="1:5" ht="38.25">
      <c r="A37" t="s">
        <v>56</v>
      </c>
      <c r="E37" s="35" t="s">
        <v>57</v>
      </c>
    </row>
    <row r="38" spans="1:16" ht="12.75">
      <c r="A38" s="25" t="s">
        <v>46</v>
      </c>
      <c s="29" t="s">
        <v>118</v>
      </c>
      <c s="29" t="s">
        <v>217</v>
      </c>
      <c s="25" t="s">
        <v>48</v>
      </c>
      <c s="30" t="s">
        <v>218</v>
      </c>
      <c s="31" t="s">
        <v>114</v>
      </c>
      <c s="32">
        <v>3.05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219</v>
      </c>
    </row>
    <row r="40" spans="1:5" ht="25.5">
      <c r="A40" s="36" t="s">
        <v>54</v>
      </c>
      <c r="E40" s="37" t="s">
        <v>852</v>
      </c>
    </row>
    <row r="41" spans="1:5" ht="63.75">
      <c r="A41" t="s">
        <v>56</v>
      </c>
      <c r="E41" s="35" t="s">
        <v>117</v>
      </c>
    </row>
    <row r="42" spans="1:16" ht="25.5">
      <c r="A42" s="25" t="s">
        <v>46</v>
      </c>
      <c s="29" t="s">
        <v>39</v>
      </c>
      <c s="29" t="s">
        <v>221</v>
      </c>
      <c s="25" t="s">
        <v>48</v>
      </c>
      <c s="30" t="s">
        <v>222</v>
      </c>
      <c s="31" t="s">
        <v>114</v>
      </c>
      <c s="32">
        <v>1331.296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12.75">
      <c r="A43" s="34" t="s">
        <v>52</v>
      </c>
      <c r="E43" s="35" t="s">
        <v>115</v>
      </c>
    </row>
    <row r="44" spans="1:5" ht="12.75">
      <c r="A44" s="36" t="s">
        <v>54</v>
      </c>
      <c r="E44" s="37" t="s">
        <v>853</v>
      </c>
    </row>
    <row r="45" spans="1:5" ht="63.75">
      <c r="A45" t="s">
        <v>56</v>
      </c>
      <c r="E45" s="35" t="s">
        <v>117</v>
      </c>
    </row>
    <row r="46" spans="1:16" ht="12.75">
      <c r="A46" s="25" t="s">
        <v>46</v>
      </c>
      <c s="29" t="s">
        <v>41</v>
      </c>
      <c s="29" t="s">
        <v>119</v>
      </c>
      <c s="25" t="s">
        <v>48</v>
      </c>
      <c s="30" t="s">
        <v>120</v>
      </c>
      <c s="31" t="s">
        <v>114</v>
      </c>
      <c s="32">
        <v>349.704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76.5">
      <c r="A47" s="34" t="s">
        <v>52</v>
      </c>
      <c r="E47" s="35" t="s">
        <v>773</v>
      </c>
    </row>
    <row r="48" spans="1:5" ht="114.75">
      <c r="A48" s="36" t="s">
        <v>54</v>
      </c>
      <c r="E48" s="37" t="s">
        <v>854</v>
      </c>
    </row>
    <row r="49" spans="1:5" ht="63.75">
      <c r="A49" t="s">
        <v>56</v>
      </c>
      <c r="E49" s="35" t="s">
        <v>117</v>
      </c>
    </row>
    <row r="50" spans="1:16" ht="12.75">
      <c r="A50" s="25" t="s">
        <v>46</v>
      </c>
      <c s="29" t="s">
        <v>43</v>
      </c>
      <c s="29" t="s">
        <v>234</v>
      </c>
      <c s="25" t="s">
        <v>48</v>
      </c>
      <c s="30" t="s">
        <v>235</v>
      </c>
      <c s="31" t="s">
        <v>114</v>
      </c>
      <c s="32">
        <v>88.529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12.75">
      <c r="A51" s="34" t="s">
        <v>52</v>
      </c>
      <c r="E51" s="35" t="s">
        <v>236</v>
      </c>
    </row>
    <row r="52" spans="1:5" ht="12.75">
      <c r="A52" s="36" t="s">
        <v>54</v>
      </c>
      <c r="E52" s="37" t="s">
        <v>855</v>
      </c>
    </row>
    <row r="53" spans="1:5" ht="38.25">
      <c r="A53" t="s">
        <v>56</v>
      </c>
      <c r="E53" s="35" t="s">
        <v>238</v>
      </c>
    </row>
    <row r="54" spans="1:16" ht="12.75">
      <c r="A54" s="25" t="s">
        <v>46</v>
      </c>
      <c s="29" t="s">
        <v>138</v>
      </c>
      <c s="29" t="s">
        <v>239</v>
      </c>
      <c s="25" t="s">
        <v>48</v>
      </c>
      <c s="30" t="s">
        <v>240</v>
      </c>
      <c s="31" t="s">
        <v>114</v>
      </c>
      <c s="32">
        <v>1548.979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51">
      <c r="A55" s="34" t="s">
        <v>52</v>
      </c>
      <c r="E55" s="35" t="s">
        <v>241</v>
      </c>
    </row>
    <row r="56" spans="1:5" ht="51">
      <c r="A56" s="36" t="s">
        <v>54</v>
      </c>
      <c r="E56" s="37" t="s">
        <v>856</v>
      </c>
    </row>
    <row r="57" spans="1:5" ht="369.75">
      <c r="A57" t="s">
        <v>56</v>
      </c>
      <c r="E57" s="35" t="s">
        <v>243</v>
      </c>
    </row>
    <row r="58" spans="1:16" ht="12.75">
      <c r="A58" s="25" t="s">
        <v>46</v>
      </c>
      <c s="29" t="s">
        <v>144</v>
      </c>
      <c s="29" t="s">
        <v>123</v>
      </c>
      <c s="25" t="s">
        <v>48</v>
      </c>
      <c s="30" t="s">
        <v>124</v>
      </c>
      <c s="31" t="s">
        <v>114</v>
      </c>
      <c s="32">
        <v>88.529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25.5">
      <c r="A59" s="34" t="s">
        <v>52</v>
      </c>
      <c r="E59" s="35" t="s">
        <v>244</v>
      </c>
    </row>
    <row r="60" spans="1:5" ht="12.75">
      <c r="A60" s="36" t="s">
        <v>54</v>
      </c>
      <c r="E60" s="37" t="s">
        <v>857</v>
      </c>
    </row>
    <row r="61" spans="1:5" ht="306">
      <c r="A61" t="s">
        <v>56</v>
      </c>
      <c r="E61" s="35" t="s">
        <v>246</v>
      </c>
    </row>
    <row r="62" spans="1:16" ht="12.75">
      <c r="A62" s="25" t="s">
        <v>46</v>
      </c>
      <c s="29" t="s">
        <v>149</v>
      </c>
      <c s="29" t="s">
        <v>247</v>
      </c>
      <c s="25" t="s">
        <v>48</v>
      </c>
      <c s="30" t="s">
        <v>248</v>
      </c>
      <c s="31" t="s">
        <v>158</v>
      </c>
      <c s="32">
        <v>235.685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12.75">
      <c r="A63" s="34" t="s">
        <v>52</v>
      </c>
      <c r="E63" s="35" t="s">
        <v>249</v>
      </c>
    </row>
    <row r="64" spans="1:5" ht="25.5">
      <c r="A64" s="36" t="s">
        <v>54</v>
      </c>
      <c r="E64" s="37" t="s">
        <v>858</v>
      </c>
    </row>
    <row r="65" spans="1:5" ht="63.75">
      <c r="A65" t="s">
        <v>56</v>
      </c>
      <c r="E65" s="35" t="s">
        <v>251</v>
      </c>
    </row>
    <row r="66" spans="1:16" ht="12.75">
      <c r="A66" s="25" t="s">
        <v>46</v>
      </c>
      <c s="29" t="s">
        <v>155</v>
      </c>
      <c s="29" t="s">
        <v>700</v>
      </c>
      <c s="25" t="s">
        <v>48</v>
      </c>
      <c s="30" t="s">
        <v>701</v>
      </c>
      <c s="31" t="s">
        <v>114</v>
      </c>
      <c s="32">
        <v>4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12.75">
      <c r="A67" s="34" t="s">
        <v>52</v>
      </c>
      <c r="E67" s="35" t="s">
        <v>249</v>
      </c>
    </row>
    <row r="68" spans="1:5" ht="12.75">
      <c r="A68" s="36" t="s">
        <v>54</v>
      </c>
      <c r="E68" s="37" t="s">
        <v>434</v>
      </c>
    </row>
    <row r="69" spans="1:5" ht="63.75">
      <c r="A69" t="s">
        <v>56</v>
      </c>
      <c r="E69" s="35" t="s">
        <v>251</v>
      </c>
    </row>
    <row r="70" spans="1:16" ht="12.75">
      <c r="A70" s="25" t="s">
        <v>46</v>
      </c>
      <c s="29" t="s">
        <v>162</v>
      </c>
      <c s="29" t="s">
        <v>779</v>
      </c>
      <c s="25" t="s">
        <v>48</v>
      </c>
      <c s="30" t="s">
        <v>780</v>
      </c>
      <c s="31" t="s">
        <v>60</v>
      </c>
      <c s="32">
        <v>8</v>
      </c>
      <c s="33">
        <v>0</v>
      </c>
      <c s="33">
        <f>ROUND(ROUND(H70,2)*ROUND(G70,3),2)</f>
      </c>
      <c s="31" t="s">
        <v>51</v>
      </c>
      <c r="O70">
        <f>(I70*21)/100</f>
      </c>
      <c t="s">
        <v>22</v>
      </c>
    </row>
    <row r="71" spans="1:5" ht="38.25">
      <c r="A71" s="34" t="s">
        <v>52</v>
      </c>
      <c r="E71" s="35" t="s">
        <v>781</v>
      </c>
    </row>
    <row r="72" spans="1:5" ht="12.75">
      <c r="A72" s="36" t="s">
        <v>54</v>
      </c>
      <c r="E72" s="37" t="s">
        <v>859</v>
      </c>
    </row>
    <row r="73" spans="1:5" ht="63.75">
      <c r="A73" t="s">
        <v>56</v>
      </c>
      <c r="E73" s="35" t="s">
        <v>251</v>
      </c>
    </row>
    <row r="74" spans="1:16" ht="12.75">
      <c r="A74" s="25" t="s">
        <v>46</v>
      </c>
      <c s="29" t="s">
        <v>166</v>
      </c>
      <c s="29" t="s">
        <v>133</v>
      </c>
      <c s="25" t="s">
        <v>48</v>
      </c>
      <c s="30" t="s">
        <v>134</v>
      </c>
      <c s="31" t="s">
        <v>114</v>
      </c>
      <c s="32">
        <v>1759.523</v>
      </c>
      <c s="33">
        <v>0</v>
      </c>
      <c s="33">
        <f>ROUND(ROUND(H74,2)*ROUND(G74,3),2)</f>
      </c>
      <c s="31" t="s">
        <v>51</v>
      </c>
      <c r="O74">
        <f>(I74*21)/100</f>
      </c>
      <c t="s">
        <v>22</v>
      </c>
    </row>
    <row r="75" spans="1:5" ht="12.75">
      <c r="A75" s="34" t="s">
        <v>52</v>
      </c>
      <c r="E75" s="35" t="s">
        <v>48</v>
      </c>
    </row>
    <row r="76" spans="1:5" ht="89.25">
      <c r="A76" s="36" t="s">
        <v>54</v>
      </c>
      <c r="E76" s="37" t="s">
        <v>860</v>
      </c>
    </row>
    <row r="77" spans="1:5" ht="191.25">
      <c r="A77" t="s">
        <v>56</v>
      </c>
      <c r="E77" s="35" t="s">
        <v>136</v>
      </c>
    </row>
    <row r="78" spans="1:16" ht="12.75">
      <c r="A78" s="25" t="s">
        <v>46</v>
      </c>
      <c s="29" t="s">
        <v>171</v>
      </c>
      <c s="29" t="s">
        <v>270</v>
      </c>
      <c s="25" t="s">
        <v>48</v>
      </c>
      <c s="30" t="s">
        <v>271</v>
      </c>
      <c s="31" t="s">
        <v>114</v>
      </c>
      <c s="32">
        <v>71.823</v>
      </c>
      <c s="33">
        <v>0</v>
      </c>
      <c s="33">
        <f>ROUND(ROUND(H78,2)*ROUND(G78,3),2)</f>
      </c>
      <c s="31" t="s">
        <v>51</v>
      </c>
      <c r="O78">
        <f>(I78*21)/100</f>
      </c>
      <c t="s">
        <v>22</v>
      </c>
    </row>
    <row r="79" spans="1:5" ht="51">
      <c r="A79" s="34" t="s">
        <v>52</v>
      </c>
      <c r="E79" s="35" t="s">
        <v>272</v>
      </c>
    </row>
    <row r="80" spans="1:5" ht="12.75">
      <c r="A80" s="36" t="s">
        <v>54</v>
      </c>
      <c r="E80" s="37" t="s">
        <v>861</v>
      </c>
    </row>
    <row r="81" spans="1:5" ht="242.25">
      <c r="A81" t="s">
        <v>56</v>
      </c>
      <c r="E81" s="35" t="s">
        <v>274</v>
      </c>
    </row>
    <row r="82" spans="1:16" ht="12.75">
      <c r="A82" s="25" t="s">
        <v>46</v>
      </c>
      <c s="29" t="s">
        <v>174</v>
      </c>
      <c s="29" t="s">
        <v>275</v>
      </c>
      <c s="25" t="s">
        <v>48</v>
      </c>
      <c s="30" t="s">
        <v>276</v>
      </c>
      <c s="31" t="s">
        <v>114</v>
      </c>
      <c s="32">
        <v>5.5</v>
      </c>
      <c s="33">
        <v>0</v>
      </c>
      <c s="33">
        <f>ROUND(ROUND(H82,2)*ROUND(G82,3),2)</f>
      </c>
      <c s="31" t="s">
        <v>51</v>
      </c>
      <c r="O82">
        <f>(I82*21)/100</f>
      </c>
      <c t="s">
        <v>22</v>
      </c>
    </row>
    <row r="83" spans="1:5" ht="51">
      <c r="A83" s="34" t="s">
        <v>52</v>
      </c>
      <c r="E83" s="35" t="s">
        <v>277</v>
      </c>
    </row>
    <row r="84" spans="1:5" ht="12.75">
      <c r="A84" s="36" t="s">
        <v>54</v>
      </c>
      <c r="E84" s="37" t="s">
        <v>862</v>
      </c>
    </row>
    <row r="85" spans="1:5" ht="229.5">
      <c r="A85" t="s">
        <v>56</v>
      </c>
      <c r="E85" s="35" t="s">
        <v>279</v>
      </c>
    </row>
    <row r="86" spans="1:16" ht="12.75">
      <c r="A86" s="25" t="s">
        <v>46</v>
      </c>
      <c s="29" t="s">
        <v>177</v>
      </c>
      <c s="29" t="s">
        <v>280</v>
      </c>
      <c s="25" t="s">
        <v>211</v>
      </c>
      <c s="30" t="s">
        <v>281</v>
      </c>
      <c s="31" t="s">
        <v>114</v>
      </c>
      <c s="32">
        <v>9</v>
      </c>
      <c s="33">
        <v>0</v>
      </c>
      <c s="33">
        <f>ROUND(ROUND(H86,2)*ROUND(G86,3),2)</f>
      </c>
      <c s="31" t="s">
        <v>51</v>
      </c>
      <c r="O86">
        <f>(I86*21)/100</f>
      </c>
      <c t="s">
        <v>22</v>
      </c>
    </row>
    <row r="87" spans="1:5" ht="12.75">
      <c r="A87" s="34" t="s">
        <v>52</v>
      </c>
      <c r="E87" s="35" t="s">
        <v>48</v>
      </c>
    </row>
    <row r="88" spans="1:5" ht="12.75">
      <c r="A88" s="36" t="s">
        <v>54</v>
      </c>
      <c r="E88" s="37" t="s">
        <v>863</v>
      </c>
    </row>
    <row r="89" spans="1:5" ht="331.5">
      <c r="A89" t="s">
        <v>56</v>
      </c>
      <c r="E89" s="35" t="s">
        <v>283</v>
      </c>
    </row>
    <row r="90" spans="1:16" ht="12.75">
      <c r="A90" s="25" t="s">
        <v>46</v>
      </c>
      <c s="29" t="s">
        <v>182</v>
      </c>
      <c s="29" t="s">
        <v>285</v>
      </c>
      <c s="25" t="s">
        <v>48</v>
      </c>
      <c s="30" t="s">
        <v>286</v>
      </c>
      <c s="31" t="s">
        <v>50</v>
      </c>
      <c s="32">
        <v>4149.87</v>
      </c>
      <c s="33">
        <v>0</v>
      </c>
      <c s="33">
        <f>ROUND(ROUND(H90,2)*ROUND(G90,3),2)</f>
      </c>
      <c s="31" t="s">
        <v>51</v>
      </c>
      <c r="O90">
        <f>(I90*21)/100</f>
      </c>
      <c t="s">
        <v>22</v>
      </c>
    </row>
    <row r="91" spans="1:5" ht="12.75">
      <c r="A91" s="34" t="s">
        <v>52</v>
      </c>
      <c r="E91" s="35" t="s">
        <v>48</v>
      </c>
    </row>
    <row r="92" spans="1:5" ht="12.75">
      <c r="A92" s="36" t="s">
        <v>54</v>
      </c>
      <c r="E92" s="37" t="s">
        <v>864</v>
      </c>
    </row>
    <row r="93" spans="1:5" ht="25.5">
      <c r="A93" t="s">
        <v>56</v>
      </c>
      <c r="E93" s="35" t="s">
        <v>288</v>
      </c>
    </row>
    <row r="94" spans="1:16" ht="12.75">
      <c r="A94" s="25" t="s">
        <v>46</v>
      </c>
      <c s="29" t="s">
        <v>187</v>
      </c>
      <c s="29" t="s">
        <v>290</v>
      </c>
      <c s="25" t="s">
        <v>48</v>
      </c>
      <c s="30" t="s">
        <v>291</v>
      </c>
      <c s="31" t="s">
        <v>50</v>
      </c>
      <c s="32">
        <v>885.292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12.75">
      <c r="A95" s="34" t="s">
        <v>52</v>
      </c>
      <c r="E95" s="35" t="s">
        <v>48</v>
      </c>
    </row>
    <row r="96" spans="1:5" ht="25.5">
      <c r="A96" s="36" t="s">
        <v>54</v>
      </c>
      <c r="E96" s="37" t="s">
        <v>865</v>
      </c>
    </row>
    <row r="97" spans="1:5" ht="12.75">
      <c r="A97" t="s">
        <v>56</v>
      </c>
      <c r="E97" s="35" t="s">
        <v>293</v>
      </c>
    </row>
    <row r="98" spans="1:16" ht="12.75">
      <c r="A98" s="25" t="s">
        <v>46</v>
      </c>
      <c s="29" t="s">
        <v>192</v>
      </c>
      <c s="29" t="s">
        <v>295</v>
      </c>
      <c s="25" t="s">
        <v>48</v>
      </c>
      <c s="30" t="s">
        <v>296</v>
      </c>
      <c s="31" t="s">
        <v>50</v>
      </c>
      <c s="32">
        <v>885.292</v>
      </c>
      <c s="33">
        <v>0</v>
      </c>
      <c s="33">
        <f>ROUND(ROUND(H98,2)*ROUND(G98,3),2)</f>
      </c>
      <c s="31" t="s">
        <v>51</v>
      </c>
      <c r="O98">
        <f>(I98*21)/100</f>
      </c>
      <c t="s">
        <v>22</v>
      </c>
    </row>
    <row r="99" spans="1:5" ht="12.75">
      <c r="A99" s="34" t="s">
        <v>52</v>
      </c>
      <c r="E99" s="35" t="s">
        <v>297</v>
      </c>
    </row>
    <row r="100" spans="1:5" ht="12.75">
      <c r="A100" s="36" t="s">
        <v>54</v>
      </c>
      <c r="E100" s="37" t="s">
        <v>866</v>
      </c>
    </row>
    <row r="101" spans="1:5" ht="38.25">
      <c r="A101" t="s">
        <v>56</v>
      </c>
      <c r="E101" s="35" t="s">
        <v>299</v>
      </c>
    </row>
    <row r="102" spans="1:16" ht="12.75">
      <c r="A102" s="25" t="s">
        <v>46</v>
      </c>
      <c s="29" t="s">
        <v>196</v>
      </c>
      <c s="29" t="s">
        <v>301</v>
      </c>
      <c s="25" t="s">
        <v>211</v>
      </c>
      <c s="30" t="s">
        <v>302</v>
      </c>
      <c s="31" t="s">
        <v>50</v>
      </c>
      <c s="32">
        <v>885.292</v>
      </c>
      <c s="33">
        <v>0</v>
      </c>
      <c s="33">
        <f>ROUND(ROUND(H102,2)*ROUND(G102,3),2)</f>
      </c>
      <c s="31" t="s">
        <v>51</v>
      </c>
      <c r="O102">
        <f>(I102*21)/100</f>
      </c>
      <c t="s">
        <v>22</v>
      </c>
    </row>
    <row r="103" spans="1:5" ht="12.75">
      <c r="A103" s="34" t="s">
        <v>52</v>
      </c>
      <c r="E103" s="35" t="s">
        <v>48</v>
      </c>
    </row>
    <row r="104" spans="1:5" ht="12.75">
      <c r="A104" s="36" t="s">
        <v>54</v>
      </c>
      <c r="E104" s="37" t="s">
        <v>866</v>
      </c>
    </row>
    <row r="105" spans="1:5" ht="63.75">
      <c r="A105" t="s">
        <v>56</v>
      </c>
      <c r="E105" s="35" t="s">
        <v>303</v>
      </c>
    </row>
    <row r="106" spans="1:16" ht="12.75">
      <c r="A106" s="25" t="s">
        <v>46</v>
      </c>
      <c s="29" t="s">
        <v>284</v>
      </c>
      <c s="29" t="s">
        <v>305</v>
      </c>
      <c s="25" t="s">
        <v>48</v>
      </c>
      <c s="30" t="s">
        <v>306</v>
      </c>
      <c s="31" t="s">
        <v>50</v>
      </c>
      <c s="32">
        <v>885.292</v>
      </c>
      <c s="33">
        <v>0</v>
      </c>
      <c s="33">
        <f>ROUND(ROUND(H106,2)*ROUND(G106,3),2)</f>
      </c>
      <c s="31" t="s">
        <v>51</v>
      </c>
      <c r="O106">
        <f>(I106*21)/100</f>
      </c>
      <c t="s">
        <v>22</v>
      </c>
    </row>
    <row r="107" spans="1:5" ht="12.75">
      <c r="A107" s="34" t="s">
        <v>52</v>
      </c>
      <c r="E107" s="35" t="s">
        <v>48</v>
      </c>
    </row>
    <row r="108" spans="1:5" ht="12.75">
      <c r="A108" s="36" t="s">
        <v>54</v>
      </c>
      <c r="E108" s="37" t="s">
        <v>867</v>
      </c>
    </row>
    <row r="109" spans="1:5" ht="38.25">
      <c r="A109" t="s">
        <v>56</v>
      </c>
      <c r="E109" s="35" t="s">
        <v>308</v>
      </c>
    </row>
    <row r="110" spans="1:18" ht="12.75" customHeight="1">
      <c r="A110" s="6" t="s">
        <v>44</v>
      </c>
      <c s="6"/>
      <c s="40" t="s">
        <v>22</v>
      </c>
      <c s="6"/>
      <c s="27" t="s">
        <v>137</v>
      </c>
      <c s="6"/>
      <c s="6"/>
      <c s="6"/>
      <c s="41">
        <f>0+Q110</f>
      </c>
      <c s="6"/>
      <c r="O110">
        <f>0+R110</f>
      </c>
      <c r="Q110">
        <f>0+I111+I115+I119</f>
      </c>
      <c>
        <f>0+O111+O115+O119</f>
      </c>
    </row>
    <row r="111" spans="1:16" ht="12.75">
      <c r="A111" s="25" t="s">
        <v>46</v>
      </c>
      <c s="29" t="s">
        <v>289</v>
      </c>
      <c s="29" t="s">
        <v>495</v>
      </c>
      <c s="25" t="s">
        <v>48</v>
      </c>
      <c s="30" t="s">
        <v>496</v>
      </c>
      <c s="31" t="s">
        <v>158</v>
      </c>
      <c s="32">
        <v>450</v>
      </c>
      <c s="33">
        <v>0</v>
      </c>
      <c s="33">
        <f>ROUND(ROUND(H111,2)*ROUND(G111,3),2)</f>
      </c>
      <c s="31" t="s">
        <v>51</v>
      </c>
      <c r="O111">
        <f>(I111*21)/100</f>
      </c>
      <c t="s">
        <v>22</v>
      </c>
    </row>
    <row r="112" spans="1:5" ht="25.5">
      <c r="A112" s="34" t="s">
        <v>52</v>
      </c>
      <c r="E112" s="35" t="s">
        <v>497</v>
      </c>
    </row>
    <row r="113" spans="1:5" ht="12.75">
      <c r="A113" s="36" t="s">
        <v>54</v>
      </c>
      <c r="E113" s="37" t="s">
        <v>868</v>
      </c>
    </row>
    <row r="114" spans="1:5" ht="165.75">
      <c r="A114" t="s">
        <v>56</v>
      </c>
      <c r="E114" s="35" t="s">
        <v>499</v>
      </c>
    </row>
    <row r="115" spans="1:16" ht="12.75">
      <c r="A115" s="25" t="s">
        <v>46</v>
      </c>
      <c s="29" t="s">
        <v>294</v>
      </c>
      <c s="29" t="s">
        <v>500</v>
      </c>
      <c s="25" t="s">
        <v>48</v>
      </c>
      <c s="30" t="s">
        <v>501</v>
      </c>
      <c s="31" t="s">
        <v>50</v>
      </c>
      <c s="32">
        <v>4483.467</v>
      </c>
      <c s="33">
        <v>0</v>
      </c>
      <c s="33">
        <f>ROUND(ROUND(H115,2)*ROUND(G115,3),2)</f>
      </c>
      <c s="31" t="s">
        <v>51</v>
      </c>
      <c r="O115">
        <f>(I115*21)/100</f>
      </c>
      <c t="s">
        <v>22</v>
      </c>
    </row>
    <row r="116" spans="1:5" ht="12.75">
      <c r="A116" s="34" t="s">
        <v>52</v>
      </c>
      <c r="E116" s="35" t="s">
        <v>48</v>
      </c>
    </row>
    <row r="117" spans="1:5" ht="12.75">
      <c r="A117" s="36" t="s">
        <v>54</v>
      </c>
      <c r="E117" s="37" t="s">
        <v>869</v>
      </c>
    </row>
    <row r="118" spans="1:5" ht="51">
      <c r="A118" t="s">
        <v>56</v>
      </c>
      <c r="E118" s="35" t="s">
        <v>503</v>
      </c>
    </row>
    <row r="119" spans="1:16" ht="12.75">
      <c r="A119" s="25" t="s">
        <v>46</v>
      </c>
      <c s="29" t="s">
        <v>300</v>
      </c>
      <c s="29" t="s">
        <v>504</v>
      </c>
      <c s="25" t="s">
        <v>48</v>
      </c>
      <c s="30" t="s">
        <v>505</v>
      </c>
      <c s="31" t="s">
        <v>114</v>
      </c>
      <c s="32">
        <v>1092.471</v>
      </c>
      <c s="33">
        <v>0</v>
      </c>
      <c s="33">
        <f>ROUND(ROUND(H119,2)*ROUND(G119,3),2)</f>
      </c>
      <c s="31" t="s">
        <v>51</v>
      </c>
      <c r="O119">
        <f>(I119*21)/100</f>
      </c>
      <c t="s">
        <v>22</v>
      </c>
    </row>
    <row r="120" spans="1:5" ht="38.25">
      <c r="A120" s="34" t="s">
        <v>52</v>
      </c>
      <c r="E120" s="35" t="s">
        <v>506</v>
      </c>
    </row>
    <row r="121" spans="1:5" ht="25.5">
      <c r="A121" s="36" t="s">
        <v>54</v>
      </c>
      <c r="E121" s="37" t="s">
        <v>870</v>
      </c>
    </row>
    <row r="122" spans="1:5" ht="38.25">
      <c r="A122" t="s">
        <v>56</v>
      </c>
      <c r="E122" s="35" t="s">
        <v>508</v>
      </c>
    </row>
    <row r="123" spans="1:18" ht="12.75" customHeight="1">
      <c r="A123" s="6" t="s">
        <v>44</v>
      </c>
      <c s="6"/>
      <c s="40" t="s">
        <v>32</v>
      </c>
      <c s="6"/>
      <c s="27" t="s">
        <v>309</v>
      </c>
      <c s="6"/>
      <c s="6"/>
      <c s="6"/>
      <c s="41">
        <f>0+Q123</f>
      </c>
      <c s="6"/>
      <c r="O123">
        <f>0+R123</f>
      </c>
      <c r="Q123">
        <f>0+I124+I128+I132</f>
      </c>
      <c>
        <f>0+O124+O128+O132</f>
      </c>
    </row>
    <row r="124" spans="1:16" ht="12.75">
      <c r="A124" s="25" t="s">
        <v>46</v>
      </c>
      <c s="29" t="s">
        <v>304</v>
      </c>
      <c s="29" t="s">
        <v>509</v>
      </c>
      <c s="25" t="s">
        <v>211</v>
      </c>
      <c s="30" t="s">
        <v>510</v>
      </c>
      <c s="31" t="s">
        <v>114</v>
      </c>
      <c s="32">
        <v>1.2</v>
      </c>
      <c s="33">
        <v>0</v>
      </c>
      <c s="33">
        <f>ROUND(ROUND(H124,2)*ROUND(G124,3),2)</f>
      </c>
      <c s="31" t="s">
        <v>51</v>
      </c>
      <c r="O124">
        <f>(I124*21)/100</f>
      </c>
      <c t="s">
        <v>22</v>
      </c>
    </row>
    <row r="125" spans="1:5" ht="12.75">
      <c r="A125" s="34" t="s">
        <v>52</v>
      </c>
      <c r="E125" s="35" t="s">
        <v>48</v>
      </c>
    </row>
    <row r="126" spans="1:5" ht="25.5">
      <c r="A126" s="36" t="s">
        <v>54</v>
      </c>
      <c r="E126" s="37" t="s">
        <v>871</v>
      </c>
    </row>
    <row r="127" spans="1:5" ht="395.25">
      <c r="A127" t="s">
        <v>56</v>
      </c>
      <c r="E127" s="35" t="s">
        <v>315</v>
      </c>
    </row>
    <row r="128" spans="1:16" ht="12.75">
      <c r="A128" s="25" t="s">
        <v>46</v>
      </c>
      <c s="29" t="s">
        <v>310</v>
      </c>
      <c s="29" t="s">
        <v>311</v>
      </c>
      <c s="25" t="s">
        <v>312</v>
      </c>
      <c s="30" t="s">
        <v>313</v>
      </c>
      <c s="31" t="s">
        <v>114</v>
      </c>
      <c s="32">
        <v>5.8</v>
      </c>
      <c s="33">
        <v>0</v>
      </c>
      <c s="33">
        <f>ROUND(ROUND(H128,2)*ROUND(G128,3),2)</f>
      </c>
      <c s="31" t="s">
        <v>51</v>
      </c>
      <c r="O128">
        <f>(I128*21)/100</f>
      </c>
      <c t="s">
        <v>22</v>
      </c>
    </row>
    <row r="129" spans="1:5" ht="12.75">
      <c r="A129" s="34" t="s">
        <v>52</v>
      </c>
      <c r="E129" s="35" t="s">
        <v>48</v>
      </c>
    </row>
    <row r="130" spans="1:5" ht="12.75">
      <c r="A130" s="36" t="s">
        <v>54</v>
      </c>
      <c r="E130" s="37" t="s">
        <v>872</v>
      </c>
    </row>
    <row r="131" spans="1:5" ht="395.25">
      <c r="A131" t="s">
        <v>56</v>
      </c>
      <c r="E131" s="35" t="s">
        <v>315</v>
      </c>
    </row>
    <row r="132" spans="1:16" ht="12.75">
      <c r="A132" s="25" t="s">
        <v>46</v>
      </c>
      <c s="29" t="s">
        <v>316</v>
      </c>
      <c s="29" t="s">
        <v>317</v>
      </c>
      <c s="25" t="s">
        <v>48</v>
      </c>
      <c s="30" t="s">
        <v>318</v>
      </c>
      <c s="31" t="s">
        <v>114</v>
      </c>
      <c s="32">
        <v>5.8</v>
      </c>
      <c s="33">
        <v>0</v>
      </c>
      <c s="33">
        <f>ROUND(ROUND(H132,2)*ROUND(G132,3),2)</f>
      </c>
      <c s="31" t="s">
        <v>51</v>
      </c>
      <c r="O132">
        <f>(I132*21)/100</f>
      </c>
      <c t="s">
        <v>22</v>
      </c>
    </row>
    <row r="133" spans="1:5" ht="12.75">
      <c r="A133" s="34" t="s">
        <v>52</v>
      </c>
      <c r="E133" s="35" t="s">
        <v>48</v>
      </c>
    </row>
    <row r="134" spans="1:5" ht="12.75">
      <c r="A134" s="36" t="s">
        <v>54</v>
      </c>
      <c r="E134" s="37" t="s">
        <v>873</v>
      </c>
    </row>
    <row r="135" spans="1:5" ht="102">
      <c r="A135" t="s">
        <v>56</v>
      </c>
      <c r="E135" s="35" t="s">
        <v>320</v>
      </c>
    </row>
    <row r="136" spans="1:18" ht="12.75" customHeight="1">
      <c r="A136" s="6" t="s">
        <v>44</v>
      </c>
      <c s="6"/>
      <c s="40" t="s">
        <v>34</v>
      </c>
      <c s="6"/>
      <c s="27" t="s">
        <v>321</v>
      </c>
      <c s="6"/>
      <c s="6"/>
      <c s="6"/>
      <c s="41">
        <f>0+Q136</f>
      </c>
      <c s="6"/>
      <c r="O136">
        <f>0+R136</f>
      </c>
      <c r="Q136">
        <f>0+I137+I141+I145+I149+I153+I157+I161+I165+I169+I173+I177+I181+I185+I189</f>
      </c>
      <c>
        <f>0+O137+O141+O145+O149+O153+O157+O161+O165+O169+O173+O177+O181+O185+O189</f>
      </c>
    </row>
    <row r="137" spans="1:16" ht="12.75">
      <c r="A137" s="25" t="s">
        <v>46</v>
      </c>
      <c s="29" t="s">
        <v>322</v>
      </c>
      <c s="29" t="s">
        <v>514</v>
      </c>
      <c s="25" t="s">
        <v>48</v>
      </c>
      <c s="30" t="s">
        <v>515</v>
      </c>
      <c s="31" t="s">
        <v>50</v>
      </c>
      <c s="32">
        <v>3461.142</v>
      </c>
      <c s="33">
        <v>0</v>
      </c>
      <c s="33">
        <f>ROUND(ROUND(H137,2)*ROUND(G137,3),2)</f>
      </c>
      <c s="31" t="s">
        <v>516</v>
      </c>
      <c r="O137">
        <f>(I137*21)/100</f>
      </c>
      <c t="s">
        <v>22</v>
      </c>
    </row>
    <row r="138" spans="1:5" ht="12.75">
      <c r="A138" s="34" t="s">
        <v>52</v>
      </c>
      <c r="E138" s="35" t="s">
        <v>517</v>
      </c>
    </row>
    <row r="139" spans="1:5" ht="12.75">
      <c r="A139" s="36" t="s">
        <v>54</v>
      </c>
      <c r="E139" s="37" t="s">
        <v>874</v>
      </c>
    </row>
    <row r="140" spans="1:5" ht="127.5">
      <c r="A140" t="s">
        <v>56</v>
      </c>
      <c r="E140" s="35" t="s">
        <v>519</v>
      </c>
    </row>
    <row r="141" spans="1:16" ht="12.75">
      <c r="A141" s="25" t="s">
        <v>46</v>
      </c>
      <c s="29" t="s">
        <v>327</v>
      </c>
      <c s="29" t="s">
        <v>323</v>
      </c>
      <c s="25" t="s">
        <v>48</v>
      </c>
      <c s="30" t="s">
        <v>324</v>
      </c>
      <c s="31" t="s">
        <v>50</v>
      </c>
      <c s="32">
        <v>180</v>
      </c>
      <c s="33">
        <v>0</v>
      </c>
      <c s="33">
        <f>ROUND(ROUND(H141,2)*ROUND(G141,3),2)</f>
      </c>
      <c s="31" t="s">
        <v>51</v>
      </c>
      <c r="O141">
        <f>(I141*21)/100</f>
      </c>
      <c t="s">
        <v>22</v>
      </c>
    </row>
    <row r="142" spans="1:5" ht="12.75">
      <c r="A142" s="34" t="s">
        <v>52</v>
      </c>
      <c r="E142" s="35" t="s">
        <v>48</v>
      </c>
    </row>
    <row r="143" spans="1:5" ht="12.75">
      <c r="A143" s="36" t="s">
        <v>54</v>
      </c>
      <c r="E143" s="37" t="s">
        <v>813</v>
      </c>
    </row>
    <row r="144" spans="1:5" ht="51">
      <c r="A144" t="s">
        <v>56</v>
      </c>
      <c r="E144" s="35" t="s">
        <v>326</v>
      </c>
    </row>
    <row r="145" spans="1:16" ht="12.75">
      <c r="A145" s="25" t="s">
        <v>46</v>
      </c>
      <c s="29" t="s">
        <v>331</v>
      </c>
      <c s="29" t="s">
        <v>328</v>
      </c>
      <c s="25" t="s">
        <v>48</v>
      </c>
      <c s="30" t="s">
        <v>329</v>
      </c>
      <c s="31" t="s">
        <v>50</v>
      </c>
      <c s="32">
        <v>150</v>
      </c>
      <c s="33">
        <v>0</v>
      </c>
      <c s="33">
        <f>ROUND(ROUND(H145,2)*ROUND(G145,3),2)</f>
      </c>
      <c s="31" t="s">
        <v>51</v>
      </c>
      <c r="O145">
        <f>(I145*21)/100</f>
      </c>
      <c t="s">
        <v>22</v>
      </c>
    </row>
    <row r="146" spans="1:5" ht="12.75">
      <c r="A146" s="34" t="s">
        <v>52</v>
      </c>
      <c r="E146" s="35" t="s">
        <v>48</v>
      </c>
    </row>
    <row r="147" spans="1:5" ht="12.75">
      <c r="A147" s="36" t="s">
        <v>54</v>
      </c>
      <c r="E147" s="37" t="s">
        <v>875</v>
      </c>
    </row>
    <row r="148" spans="1:5" ht="51">
      <c r="A148" t="s">
        <v>56</v>
      </c>
      <c r="E148" s="35" t="s">
        <v>326</v>
      </c>
    </row>
    <row r="149" spans="1:16" ht="12.75">
      <c r="A149" s="25" t="s">
        <v>46</v>
      </c>
      <c s="29" t="s">
        <v>336</v>
      </c>
      <c s="29" t="s">
        <v>522</v>
      </c>
      <c s="25" t="s">
        <v>48</v>
      </c>
      <c s="30" t="s">
        <v>523</v>
      </c>
      <c s="31" t="s">
        <v>50</v>
      </c>
      <c s="32">
        <v>3801.668</v>
      </c>
      <c s="33">
        <v>0</v>
      </c>
      <c s="33">
        <f>ROUND(ROUND(H149,2)*ROUND(G149,3),2)</f>
      </c>
      <c s="31" t="s">
        <v>51</v>
      </c>
      <c r="O149">
        <f>(I149*21)/100</f>
      </c>
      <c t="s">
        <v>22</v>
      </c>
    </row>
    <row r="150" spans="1:5" ht="12.75">
      <c r="A150" s="34" t="s">
        <v>52</v>
      </c>
      <c r="E150" s="35" t="s">
        <v>48</v>
      </c>
    </row>
    <row r="151" spans="1:5" ht="12.75">
      <c r="A151" s="36" t="s">
        <v>54</v>
      </c>
      <c r="E151" s="37" t="s">
        <v>876</v>
      </c>
    </row>
    <row r="152" spans="1:5" ht="51">
      <c r="A152" t="s">
        <v>56</v>
      </c>
      <c r="E152" s="35" t="s">
        <v>326</v>
      </c>
    </row>
    <row r="153" spans="1:16" ht="12.75">
      <c r="A153" s="25" t="s">
        <v>46</v>
      </c>
      <c s="29" t="s">
        <v>340</v>
      </c>
      <c s="29" t="s">
        <v>332</v>
      </c>
      <c s="25" t="s">
        <v>48</v>
      </c>
      <c s="30" t="s">
        <v>333</v>
      </c>
      <c s="31" t="s">
        <v>50</v>
      </c>
      <c s="32">
        <v>330</v>
      </c>
      <c s="33">
        <v>0</v>
      </c>
      <c s="33">
        <f>ROUND(ROUND(H153,2)*ROUND(G153,3),2)</f>
      </c>
      <c s="31" t="s">
        <v>51</v>
      </c>
      <c r="O153">
        <f>(I153*21)/100</f>
      </c>
      <c t="s">
        <v>22</v>
      </c>
    </row>
    <row r="154" spans="1:5" ht="12.75">
      <c r="A154" s="34" t="s">
        <v>52</v>
      </c>
      <c r="E154" s="35" t="s">
        <v>48</v>
      </c>
    </row>
    <row r="155" spans="1:5" ht="12.75">
      <c r="A155" s="36" t="s">
        <v>54</v>
      </c>
      <c r="E155" s="37" t="s">
        <v>877</v>
      </c>
    </row>
    <row r="156" spans="1:5" ht="102">
      <c r="A156" t="s">
        <v>56</v>
      </c>
      <c r="E156" s="35" t="s">
        <v>335</v>
      </c>
    </row>
    <row r="157" spans="1:16" ht="12.75">
      <c r="A157" s="25" t="s">
        <v>46</v>
      </c>
      <c s="29" t="s">
        <v>346</v>
      </c>
      <c s="29" t="s">
        <v>337</v>
      </c>
      <c s="25" t="s">
        <v>48</v>
      </c>
      <c s="30" t="s">
        <v>338</v>
      </c>
      <c s="31" t="s">
        <v>50</v>
      </c>
      <c s="32">
        <v>365.395</v>
      </c>
      <c s="33">
        <v>0</v>
      </c>
      <c s="33">
        <f>ROUND(ROUND(H157,2)*ROUND(G157,3),2)</f>
      </c>
      <c s="31" t="s">
        <v>51</v>
      </c>
      <c r="O157">
        <f>(I157*21)/100</f>
      </c>
      <c t="s">
        <v>22</v>
      </c>
    </row>
    <row r="158" spans="1:5" ht="12.75">
      <c r="A158" s="34" t="s">
        <v>52</v>
      </c>
      <c r="E158" s="35" t="s">
        <v>48</v>
      </c>
    </row>
    <row r="159" spans="1:5" ht="12.75">
      <c r="A159" s="36" t="s">
        <v>54</v>
      </c>
      <c r="E159" s="37" t="s">
        <v>878</v>
      </c>
    </row>
    <row r="160" spans="1:5" ht="102">
      <c r="A160" t="s">
        <v>56</v>
      </c>
      <c r="E160" s="35" t="s">
        <v>335</v>
      </c>
    </row>
    <row r="161" spans="1:16" ht="12.75">
      <c r="A161" s="25" t="s">
        <v>46</v>
      </c>
      <c s="29" t="s">
        <v>351</v>
      </c>
      <c s="29" t="s">
        <v>341</v>
      </c>
      <c s="25" t="s">
        <v>48</v>
      </c>
      <c s="30" t="s">
        <v>342</v>
      </c>
      <c s="31" t="s">
        <v>50</v>
      </c>
      <c s="32">
        <v>3749.549</v>
      </c>
      <c s="33">
        <v>0</v>
      </c>
      <c s="33">
        <f>ROUND(ROUND(H161,2)*ROUND(G161,3),2)</f>
      </c>
      <c s="31" t="s">
        <v>51</v>
      </c>
      <c r="O161">
        <f>(I161*21)/100</f>
      </c>
      <c t="s">
        <v>22</v>
      </c>
    </row>
    <row r="162" spans="1:5" ht="25.5">
      <c r="A162" s="34" t="s">
        <v>52</v>
      </c>
      <c r="E162" s="35" t="s">
        <v>343</v>
      </c>
    </row>
    <row r="163" spans="1:5" ht="12.75">
      <c r="A163" s="36" t="s">
        <v>54</v>
      </c>
      <c r="E163" s="37" t="s">
        <v>879</v>
      </c>
    </row>
    <row r="164" spans="1:5" ht="51">
      <c r="A164" t="s">
        <v>56</v>
      </c>
      <c r="E164" s="35" t="s">
        <v>345</v>
      </c>
    </row>
    <row r="165" spans="1:16" ht="12.75">
      <c r="A165" s="25" t="s">
        <v>46</v>
      </c>
      <c s="29" t="s">
        <v>356</v>
      </c>
      <c s="29" t="s">
        <v>347</v>
      </c>
      <c s="25" t="s">
        <v>48</v>
      </c>
      <c s="30" t="s">
        <v>348</v>
      </c>
      <c s="31" t="s">
        <v>50</v>
      </c>
      <c s="32">
        <v>7353.127</v>
      </c>
      <c s="33">
        <v>0</v>
      </c>
      <c s="33">
        <f>ROUND(ROUND(H165,2)*ROUND(G165,3),2)</f>
      </c>
      <c s="31" t="s">
        <v>51</v>
      </c>
      <c r="O165">
        <f>(I165*21)/100</f>
      </c>
      <c t="s">
        <v>22</v>
      </c>
    </row>
    <row r="166" spans="1:5" ht="25.5">
      <c r="A166" s="34" t="s">
        <v>52</v>
      </c>
      <c r="E166" s="35" t="s">
        <v>349</v>
      </c>
    </row>
    <row r="167" spans="1:5" ht="12.75">
      <c r="A167" s="36" t="s">
        <v>54</v>
      </c>
      <c r="E167" s="37" t="s">
        <v>880</v>
      </c>
    </row>
    <row r="168" spans="1:5" ht="51">
      <c r="A168" t="s">
        <v>56</v>
      </c>
      <c r="E168" s="35" t="s">
        <v>345</v>
      </c>
    </row>
    <row r="169" spans="1:16" ht="12.75">
      <c r="A169" s="25" t="s">
        <v>46</v>
      </c>
      <c s="29" t="s">
        <v>362</v>
      </c>
      <c s="29" t="s">
        <v>352</v>
      </c>
      <c s="25" t="s">
        <v>48</v>
      </c>
      <c s="30" t="s">
        <v>353</v>
      </c>
      <c s="31" t="s">
        <v>50</v>
      </c>
      <c s="32">
        <v>150</v>
      </c>
      <c s="33">
        <v>0</v>
      </c>
      <c s="33">
        <f>ROUND(ROUND(H169,2)*ROUND(G169,3),2)</f>
      </c>
      <c s="31" t="s">
        <v>51</v>
      </c>
      <c r="O169">
        <f>(I169*21)/100</f>
      </c>
      <c t="s">
        <v>22</v>
      </c>
    </row>
    <row r="170" spans="1:5" ht="12.75">
      <c r="A170" s="34" t="s">
        <v>52</v>
      </c>
      <c r="E170" s="35" t="s">
        <v>48</v>
      </c>
    </row>
    <row r="171" spans="1:5" ht="25.5">
      <c r="A171" s="36" t="s">
        <v>54</v>
      </c>
      <c r="E171" s="37" t="s">
        <v>881</v>
      </c>
    </row>
    <row r="172" spans="1:5" ht="51">
      <c r="A172" t="s">
        <v>56</v>
      </c>
      <c r="E172" s="35" t="s">
        <v>355</v>
      </c>
    </row>
    <row r="173" spans="1:16" ht="12.75">
      <c r="A173" s="25" t="s">
        <v>46</v>
      </c>
      <c s="29" t="s">
        <v>366</v>
      </c>
      <c s="29" t="s">
        <v>357</v>
      </c>
      <c s="25" t="s">
        <v>211</v>
      </c>
      <c s="30" t="s">
        <v>358</v>
      </c>
      <c s="31" t="s">
        <v>114</v>
      </c>
      <c s="32">
        <v>146.137</v>
      </c>
      <c s="33">
        <v>0</v>
      </c>
      <c s="33">
        <f>ROUND(ROUND(H173,2)*ROUND(G173,3),2)</f>
      </c>
      <c s="31" t="s">
        <v>51</v>
      </c>
      <c r="O173">
        <f>(I173*21)/100</f>
      </c>
      <c t="s">
        <v>22</v>
      </c>
    </row>
    <row r="174" spans="1:5" ht="38.25">
      <c r="A174" s="34" t="s">
        <v>52</v>
      </c>
      <c r="E174" s="35" t="s">
        <v>359</v>
      </c>
    </row>
    <row r="175" spans="1:5" ht="25.5">
      <c r="A175" s="36" t="s">
        <v>54</v>
      </c>
      <c r="E175" s="37" t="s">
        <v>882</v>
      </c>
    </row>
    <row r="176" spans="1:5" ht="165.75">
      <c r="A176" t="s">
        <v>56</v>
      </c>
      <c r="E176" s="35" t="s">
        <v>361</v>
      </c>
    </row>
    <row r="177" spans="1:16" ht="12.75">
      <c r="A177" s="25" t="s">
        <v>46</v>
      </c>
      <c s="29" t="s">
        <v>370</v>
      </c>
      <c s="29" t="s">
        <v>363</v>
      </c>
      <c s="25" t="s">
        <v>211</v>
      </c>
      <c s="30" t="s">
        <v>364</v>
      </c>
      <c s="31" t="s">
        <v>114</v>
      </c>
      <c s="32">
        <v>184.985</v>
      </c>
      <c s="33">
        <v>0</v>
      </c>
      <c s="33">
        <f>ROUND(ROUND(H177,2)*ROUND(G177,3),2)</f>
      </c>
      <c s="31" t="s">
        <v>51</v>
      </c>
      <c r="O177">
        <f>(I177*21)/100</f>
      </c>
      <c t="s">
        <v>22</v>
      </c>
    </row>
    <row r="178" spans="1:5" ht="38.25">
      <c r="A178" s="34" t="s">
        <v>52</v>
      </c>
      <c r="E178" s="35" t="s">
        <v>359</v>
      </c>
    </row>
    <row r="179" spans="1:5" ht="25.5">
      <c r="A179" s="36" t="s">
        <v>54</v>
      </c>
      <c r="E179" s="37" t="s">
        <v>883</v>
      </c>
    </row>
    <row r="180" spans="1:5" ht="165.75">
      <c r="A180" t="s">
        <v>56</v>
      </c>
      <c r="E180" s="35" t="s">
        <v>361</v>
      </c>
    </row>
    <row r="181" spans="1:16" ht="12.75">
      <c r="A181" s="25" t="s">
        <v>46</v>
      </c>
      <c s="29" t="s">
        <v>375</v>
      </c>
      <c s="29" t="s">
        <v>367</v>
      </c>
      <c s="25" t="s">
        <v>211</v>
      </c>
      <c s="30" t="s">
        <v>368</v>
      </c>
      <c s="31" t="s">
        <v>114</v>
      </c>
      <c s="32">
        <v>229.918</v>
      </c>
      <c s="33">
        <v>0</v>
      </c>
      <c s="33">
        <f>ROUND(ROUND(H181,2)*ROUND(G181,3),2)</f>
      </c>
      <c s="31" t="s">
        <v>51</v>
      </c>
      <c r="O181">
        <f>(I181*21)/100</f>
      </c>
      <c t="s">
        <v>22</v>
      </c>
    </row>
    <row r="182" spans="1:5" ht="38.25">
      <c r="A182" s="34" t="s">
        <v>52</v>
      </c>
      <c r="E182" s="35" t="s">
        <v>359</v>
      </c>
    </row>
    <row r="183" spans="1:5" ht="12.75">
      <c r="A183" s="36" t="s">
        <v>54</v>
      </c>
      <c r="E183" s="37" t="s">
        <v>884</v>
      </c>
    </row>
    <row r="184" spans="1:5" ht="165.75">
      <c r="A184" t="s">
        <v>56</v>
      </c>
      <c r="E184" s="35" t="s">
        <v>361</v>
      </c>
    </row>
    <row r="185" spans="1:16" ht="12.75">
      <c r="A185" s="25" t="s">
        <v>46</v>
      </c>
      <c s="29" t="s">
        <v>380</v>
      </c>
      <c s="29" t="s">
        <v>371</v>
      </c>
      <c s="25" t="s">
        <v>48</v>
      </c>
      <c s="30" t="s">
        <v>372</v>
      </c>
      <c s="31" t="s">
        <v>50</v>
      </c>
      <c s="32">
        <v>150</v>
      </c>
      <c s="33">
        <v>0</v>
      </c>
      <c s="33">
        <f>ROUND(ROUND(H185,2)*ROUND(G185,3),2)</f>
      </c>
      <c s="31" t="s">
        <v>51</v>
      </c>
      <c r="O185">
        <f>(I185*21)/100</f>
      </c>
      <c t="s">
        <v>22</v>
      </c>
    </row>
    <row r="186" spans="1:5" ht="12.75">
      <c r="A186" s="34" t="s">
        <v>52</v>
      </c>
      <c r="E186" s="35" t="s">
        <v>48</v>
      </c>
    </row>
    <row r="187" spans="1:5" ht="25.5">
      <c r="A187" s="36" t="s">
        <v>54</v>
      </c>
      <c r="E187" s="37" t="s">
        <v>881</v>
      </c>
    </row>
    <row r="188" spans="1:5" ht="25.5">
      <c r="A188" t="s">
        <v>56</v>
      </c>
      <c r="E188" s="35" t="s">
        <v>374</v>
      </c>
    </row>
    <row r="189" spans="1:16" ht="12.75">
      <c r="A189" s="25" t="s">
        <v>46</v>
      </c>
      <c s="29" t="s">
        <v>386</v>
      </c>
      <c s="29" t="s">
        <v>376</v>
      </c>
      <c s="25" t="s">
        <v>48</v>
      </c>
      <c s="30" t="s">
        <v>377</v>
      </c>
      <c s="31" t="s">
        <v>158</v>
      </c>
      <c s="32">
        <v>680</v>
      </c>
      <c s="33">
        <v>0</v>
      </c>
      <c s="33">
        <f>ROUND(ROUND(H189,2)*ROUND(G189,3),2)</f>
      </c>
      <c s="31" t="s">
        <v>51</v>
      </c>
      <c r="O189">
        <f>(I189*21)/100</f>
      </c>
      <c t="s">
        <v>22</v>
      </c>
    </row>
    <row r="190" spans="1:5" ht="12.75">
      <c r="A190" s="34" t="s">
        <v>52</v>
      </c>
      <c r="E190" s="35" t="s">
        <v>48</v>
      </c>
    </row>
    <row r="191" spans="1:5" ht="25.5">
      <c r="A191" s="36" t="s">
        <v>54</v>
      </c>
      <c r="E191" s="37" t="s">
        <v>885</v>
      </c>
    </row>
    <row r="192" spans="1:5" ht="38.25">
      <c r="A192" t="s">
        <v>56</v>
      </c>
      <c r="E192" s="35" t="s">
        <v>379</v>
      </c>
    </row>
    <row r="193" spans="1:18" ht="12.75" customHeight="1">
      <c r="A193" s="6" t="s">
        <v>44</v>
      </c>
      <c s="6"/>
      <c s="40" t="s">
        <v>36</v>
      </c>
      <c s="6"/>
      <c s="27" t="s">
        <v>825</v>
      </c>
      <c s="6"/>
      <c s="6"/>
      <c s="6"/>
      <c s="41">
        <f>0+Q193</f>
      </c>
      <c s="6"/>
      <c r="O193">
        <f>0+R193</f>
      </c>
      <c r="Q193">
        <f>0+I194</f>
      </c>
      <c>
        <f>0+O194</f>
      </c>
    </row>
    <row r="194" spans="1:16" ht="12.75">
      <c r="A194" s="25" t="s">
        <v>46</v>
      </c>
      <c s="29" t="s">
        <v>390</v>
      </c>
      <c s="29" t="s">
        <v>826</v>
      </c>
      <c s="25" t="s">
        <v>48</v>
      </c>
      <c s="30" t="s">
        <v>827</v>
      </c>
      <c s="31" t="s">
        <v>50</v>
      </c>
      <c s="32">
        <v>4</v>
      </c>
      <c s="33">
        <v>0</v>
      </c>
      <c s="33">
        <f>ROUND(ROUND(H194,2)*ROUND(G194,3),2)</f>
      </c>
      <c s="31" t="s">
        <v>51</v>
      </c>
      <c r="O194">
        <f>(I194*21)/100</f>
      </c>
      <c t="s">
        <v>22</v>
      </c>
    </row>
    <row r="195" spans="1:5" ht="12.75">
      <c r="A195" s="34" t="s">
        <v>52</v>
      </c>
      <c r="E195" s="35" t="s">
        <v>48</v>
      </c>
    </row>
    <row r="196" spans="1:5" ht="12.75">
      <c r="A196" s="36" t="s">
        <v>54</v>
      </c>
      <c r="E196" s="37" t="s">
        <v>886</v>
      </c>
    </row>
    <row r="197" spans="1:5" ht="89.25">
      <c r="A197" t="s">
        <v>56</v>
      </c>
      <c r="E197" s="35" t="s">
        <v>829</v>
      </c>
    </row>
    <row r="198" spans="1:18" ht="12.75" customHeight="1">
      <c r="A198" s="6" t="s">
        <v>44</v>
      </c>
      <c s="6"/>
      <c s="40" t="s">
        <v>118</v>
      </c>
      <c s="6"/>
      <c s="27" t="s">
        <v>544</v>
      </c>
      <c s="6"/>
      <c s="6"/>
      <c s="6"/>
      <c s="41">
        <f>0+Q198</f>
      </c>
      <c s="6"/>
      <c r="O198">
        <f>0+R198</f>
      </c>
      <c r="Q198">
        <f>0+I199+I203</f>
      </c>
      <c>
        <f>0+O199+O203</f>
      </c>
    </row>
    <row r="199" spans="1:16" ht="12.75">
      <c r="A199" s="25" t="s">
        <v>46</v>
      </c>
      <c s="29" t="s">
        <v>394</v>
      </c>
      <c s="29" t="s">
        <v>558</v>
      </c>
      <c s="25" t="s">
        <v>48</v>
      </c>
      <c s="30" t="s">
        <v>559</v>
      </c>
      <c s="31" t="s">
        <v>60</v>
      </c>
      <c s="32">
        <v>8</v>
      </c>
      <c s="33">
        <v>0</v>
      </c>
      <c s="33">
        <f>ROUND(ROUND(H199,2)*ROUND(G199,3),2)</f>
      </c>
      <c s="31" t="s">
        <v>51</v>
      </c>
      <c r="O199">
        <f>(I199*21)/100</f>
      </c>
      <c t="s">
        <v>22</v>
      </c>
    </row>
    <row r="200" spans="1:5" ht="12.75">
      <c r="A200" s="34" t="s">
        <v>52</v>
      </c>
      <c r="E200" s="35" t="s">
        <v>48</v>
      </c>
    </row>
    <row r="201" spans="1:5" ht="12.75">
      <c r="A201" s="36" t="s">
        <v>54</v>
      </c>
      <c r="E201" s="37" t="s">
        <v>887</v>
      </c>
    </row>
    <row r="202" spans="1:5" ht="25.5">
      <c r="A202" t="s">
        <v>56</v>
      </c>
      <c r="E202" s="35" t="s">
        <v>557</v>
      </c>
    </row>
    <row r="203" spans="1:16" ht="12.75">
      <c r="A203" s="25" t="s">
        <v>46</v>
      </c>
      <c s="29" t="s">
        <v>399</v>
      </c>
      <c s="29" t="s">
        <v>564</v>
      </c>
      <c s="25" t="s">
        <v>48</v>
      </c>
      <c s="30" t="s">
        <v>565</v>
      </c>
      <c s="31" t="s">
        <v>60</v>
      </c>
      <c s="32">
        <v>2</v>
      </c>
      <c s="33">
        <v>0</v>
      </c>
      <c s="33">
        <f>ROUND(ROUND(H203,2)*ROUND(G203,3),2)</f>
      </c>
      <c s="31" t="s">
        <v>51</v>
      </c>
      <c r="O203">
        <f>(I203*21)/100</f>
      </c>
      <c t="s">
        <v>22</v>
      </c>
    </row>
    <row r="204" spans="1:5" ht="12.75">
      <c r="A204" s="34" t="s">
        <v>52</v>
      </c>
      <c r="E204" s="35" t="s">
        <v>48</v>
      </c>
    </row>
    <row r="205" spans="1:5" ht="12.75">
      <c r="A205" s="36" t="s">
        <v>54</v>
      </c>
      <c r="E205" s="37" t="s">
        <v>169</v>
      </c>
    </row>
    <row r="206" spans="1:5" ht="51">
      <c r="A206" t="s">
        <v>56</v>
      </c>
      <c r="E206" s="35" t="s">
        <v>566</v>
      </c>
    </row>
    <row r="207" spans="1:18" ht="12.75" customHeight="1">
      <c r="A207" s="6" t="s">
        <v>44</v>
      </c>
      <c s="6"/>
      <c s="40" t="s">
        <v>39</v>
      </c>
      <c s="6"/>
      <c s="27" t="s">
        <v>154</v>
      </c>
      <c s="6"/>
      <c s="6"/>
      <c s="6"/>
      <c s="41">
        <f>0+Q207</f>
      </c>
      <c s="6"/>
      <c r="O207">
        <f>0+R207</f>
      </c>
      <c r="Q207">
        <f>0+I208+I212+I216+I220+I224+I228+I232+I236+I240+I244+I248+I252+I256+I260+I264+I268</f>
      </c>
      <c>
        <f>0+O208+O212+O216+O220+O224+O228+O232+O236+O240+O244+O248+O252+O256+O260+O264+O268</f>
      </c>
    </row>
    <row r="208" spans="1:16" ht="25.5">
      <c r="A208" s="25" t="s">
        <v>46</v>
      </c>
      <c s="29" t="s">
        <v>404</v>
      </c>
      <c s="29" t="s">
        <v>381</v>
      </c>
      <c s="25" t="s">
        <v>48</v>
      </c>
      <c s="30" t="s">
        <v>382</v>
      </c>
      <c s="31" t="s">
        <v>158</v>
      </c>
      <c s="32">
        <v>52</v>
      </c>
      <c s="33">
        <v>0</v>
      </c>
      <c s="33">
        <f>ROUND(ROUND(H208,2)*ROUND(G208,3),2)</f>
      </c>
      <c s="31" t="s">
        <v>51</v>
      </c>
      <c r="O208">
        <f>(I208*21)/100</f>
      </c>
      <c t="s">
        <v>22</v>
      </c>
    </row>
    <row r="209" spans="1:5" ht="51">
      <c r="A209" s="34" t="s">
        <v>52</v>
      </c>
      <c r="E209" s="35" t="s">
        <v>888</v>
      </c>
    </row>
    <row r="210" spans="1:5" ht="12.75">
      <c r="A210" s="36" t="s">
        <v>54</v>
      </c>
      <c r="E210" s="37" t="s">
        <v>889</v>
      </c>
    </row>
    <row r="211" spans="1:5" ht="127.5">
      <c r="A211" t="s">
        <v>56</v>
      </c>
      <c r="E211" s="35" t="s">
        <v>385</v>
      </c>
    </row>
    <row r="212" spans="1:16" ht="25.5">
      <c r="A212" s="25" t="s">
        <v>46</v>
      </c>
      <c s="29" t="s">
        <v>408</v>
      </c>
      <c s="29" t="s">
        <v>387</v>
      </c>
      <c s="25" t="s">
        <v>48</v>
      </c>
      <c s="30" t="s">
        <v>388</v>
      </c>
      <c s="31" t="s">
        <v>158</v>
      </c>
      <c s="32">
        <v>52</v>
      </c>
      <c s="33">
        <v>0</v>
      </c>
      <c s="33">
        <f>ROUND(ROUND(H212,2)*ROUND(G212,3),2)</f>
      </c>
      <c s="31" t="s">
        <v>51</v>
      </c>
      <c r="O212">
        <f>(I212*21)/100</f>
      </c>
      <c t="s">
        <v>22</v>
      </c>
    </row>
    <row r="213" spans="1:5" ht="51">
      <c r="A213" s="34" t="s">
        <v>52</v>
      </c>
      <c r="E213" s="35" t="s">
        <v>159</v>
      </c>
    </row>
    <row r="214" spans="1:5" ht="12.75">
      <c r="A214" s="36" t="s">
        <v>54</v>
      </c>
      <c r="E214" s="37" t="s">
        <v>890</v>
      </c>
    </row>
    <row r="215" spans="1:5" ht="38.25">
      <c r="A215" t="s">
        <v>56</v>
      </c>
      <c r="E215" s="35" t="s">
        <v>161</v>
      </c>
    </row>
    <row r="216" spans="1:16" ht="12.75">
      <c r="A216" s="25" t="s">
        <v>46</v>
      </c>
      <c s="29" t="s">
        <v>414</v>
      </c>
      <c s="29" t="s">
        <v>395</v>
      </c>
      <c s="25" t="s">
        <v>48</v>
      </c>
      <c s="30" t="s">
        <v>396</v>
      </c>
      <c s="31" t="s">
        <v>60</v>
      </c>
      <c s="32">
        <v>15</v>
      </c>
      <c s="33">
        <v>0</v>
      </c>
      <c s="33">
        <f>ROUND(ROUND(H216,2)*ROUND(G216,3),2)</f>
      </c>
      <c s="31" t="s">
        <v>51</v>
      </c>
      <c r="O216">
        <f>(I216*21)/100</f>
      </c>
      <c t="s">
        <v>22</v>
      </c>
    </row>
    <row r="217" spans="1:5" ht="12.75">
      <c r="A217" s="34" t="s">
        <v>52</v>
      </c>
      <c r="E217" s="35" t="s">
        <v>48</v>
      </c>
    </row>
    <row r="218" spans="1:5" ht="12.75">
      <c r="A218" s="36" t="s">
        <v>54</v>
      </c>
      <c r="E218" s="37" t="s">
        <v>891</v>
      </c>
    </row>
    <row r="219" spans="1:5" ht="51">
      <c r="A219" t="s">
        <v>56</v>
      </c>
      <c r="E219" s="35" t="s">
        <v>398</v>
      </c>
    </row>
    <row r="220" spans="1:16" ht="12.75">
      <c r="A220" s="25" t="s">
        <v>46</v>
      </c>
      <c s="29" t="s">
        <v>418</v>
      </c>
      <c s="29" t="s">
        <v>400</v>
      </c>
      <c s="25" t="s">
        <v>48</v>
      </c>
      <c s="30" t="s">
        <v>401</v>
      </c>
      <c s="31" t="s">
        <v>60</v>
      </c>
      <c s="32">
        <v>7</v>
      </c>
      <c s="33">
        <v>0</v>
      </c>
      <c s="33">
        <f>ROUND(ROUND(H220,2)*ROUND(G220,3),2)</f>
      </c>
      <c s="31" t="s">
        <v>51</v>
      </c>
      <c r="O220">
        <f>(I220*21)/100</f>
      </c>
      <c t="s">
        <v>22</v>
      </c>
    </row>
    <row r="221" spans="1:5" ht="12.75">
      <c r="A221" s="34" t="s">
        <v>52</v>
      </c>
      <c r="E221" s="35" t="s">
        <v>219</v>
      </c>
    </row>
    <row r="222" spans="1:5" ht="38.25">
      <c r="A222" s="36" t="s">
        <v>54</v>
      </c>
      <c r="E222" s="37" t="s">
        <v>892</v>
      </c>
    </row>
    <row r="223" spans="1:5" ht="25.5">
      <c r="A223" t="s">
        <v>56</v>
      </c>
      <c r="E223" s="35" t="s">
        <v>403</v>
      </c>
    </row>
    <row r="224" spans="1:16" ht="25.5">
      <c r="A224" s="25" t="s">
        <v>46</v>
      </c>
      <c s="29" t="s">
        <v>422</v>
      </c>
      <c s="29" t="s">
        <v>405</v>
      </c>
      <c s="25" t="s">
        <v>48</v>
      </c>
      <c s="30" t="s">
        <v>406</v>
      </c>
      <c s="31" t="s">
        <v>60</v>
      </c>
      <c s="32">
        <v>5</v>
      </c>
      <c s="33">
        <v>0</v>
      </c>
      <c s="33">
        <f>ROUND(ROUND(H224,2)*ROUND(G224,3),2)</f>
      </c>
      <c s="31" t="s">
        <v>51</v>
      </c>
      <c r="O224">
        <f>(I224*21)/100</f>
      </c>
      <c t="s">
        <v>22</v>
      </c>
    </row>
    <row r="225" spans="1:5" ht="12.75">
      <c r="A225" s="34" t="s">
        <v>52</v>
      </c>
      <c r="E225" s="35" t="s">
        <v>48</v>
      </c>
    </row>
    <row r="226" spans="1:5" ht="12.75">
      <c r="A226" s="36" t="s">
        <v>54</v>
      </c>
      <c r="E226" s="37" t="s">
        <v>108</v>
      </c>
    </row>
    <row r="227" spans="1:5" ht="51">
      <c r="A227" t="s">
        <v>56</v>
      </c>
      <c r="E227" s="35" t="s">
        <v>398</v>
      </c>
    </row>
    <row r="228" spans="1:16" ht="25.5">
      <c r="A228" s="25" t="s">
        <v>46</v>
      </c>
      <c s="29" t="s">
        <v>428</v>
      </c>
      <c s="29" t="s">
        <v>409</v>
      </c>
      <c s="25" t="s">
        <v>48</v>
      </c>
      <c s="30" t="s">
        <v>410</v>
      </c>
      <c s="31" t="s">
        <v>60</v>
      </c>
      <c s="32">
        <v>18</v>
      </c>
      <c s="33">
        <v>0</v>
      </c>
      <c s="33">
        <f>ROUND(ROUND(H228,2)*ROUND(G228,3),2)</f>
      </c>
      <c s="31" t="s">
        <v>51</v>
      </c>
      <c r="O228">
        <f>(I228*21)/100</f>
      </c>
      <c t="s">
        <v>22</v>
      </c>
    </row>
    <row r="229" spans="1:5" ht="12.75">
      <c r="A229" s="34" t="s">
        <v>52</v>
      </c>
      <c r="E229" s="35" t="s">
        <v>411</v>
      </c>
    </row>
    <row r="230" spans="1:5" ht="12.75">
      <c r="A230" s="36" t="s">
        <v>54</v>
      </c>
      <c r="E230" s="37" t="s">
        <v>412</v>
      </c>
    </row>
    <row r="231" spans="1:5" ht="25.5">
      <c r="A231" t="s">
        <v>56</v>
      </c>
      <c r="E231" s="35" t="s">
        <v>413</v>
      </c>
    </row>
    <row r="232" spans="1:16" ht="12.75">
      <c r="A232" s="25" t="s">
        <v>46</v>
      </c>
      <c s="29" t="s">
        <v>431</v>
      </c>
      <c s="29" t="s">
        <v>415</v>
      </c>
      <c s="25" t="s">
        <v>48</v>
      </c>
      <c s="30" t="s">
        <v>416</v>
      </c>
      <c s="31" t="s">
        <v>60</v>
      </c>
      <c s="32">
        <v>17</v>
      </c>
      <c s="33">
        <v>0</v>
      </c>
      <c s="33">
        <f>ROUND(ROUND(H232,2)*ROUND(G232,3),2)</f>
      </c>
      <c s="31" t="s">
        <v>51</v>
      </c>
      <c r="O232">
        <f>(I232*21)/100</f>
      </c>
      <c t="s">
        <v>22</v>
      </c>
    </row>
    <row r="233" spans="1:5" ht="51">
      <c r="A233" s="34" t="s">
        <v>52</v>
      </c>
      <c r="E233" s="35" t="s">
        <v>159</v>
      </c>
    </row>
    <row r="234" spans="1:5" ht="12.75">
      <c r="A234" s="36" t="s">
        <v>54</v>
      </c>
      <c r="E234" s="37" t="s">
        <v>417</v>
      </c>
    </row>
    <row r="235" spans="1:5" ht="25.5">
      <c r="A235" t="s">
        <v>56</v>
      </c>
      <c r="E235" s="35" t="s">
        <v>170</v>
      </c>
    </row>
    <row r="236" spans="1:16" ht="25.5">
      <c r="A236" s="25" t="s">
        <v>46</v>
      </c>
      <c s="29" t="s">
        <v>435</v>
      </c>
      <c s="29" t="s">
        <v>423</v>
      </c>
      <c s="25" t="s">
        <v>48</v>
      </c>
      <c s="30" t="s">
        <v>424</v>
      </c>
      <c s="31" t="s">
        <v>60</v>
      </c>
      <c s="32">
        <v>17</v>
      </c>
      <c s="33">
        <v>0</v>
      </c>
      <c s="33">
        <f>ROUND(ROUND(H236,2)*ROUND(G236,3),2)</f>
      </c>
      <c s="31" t="s">
        <v>51</v>
      </c>
      <c r="O236">
        <f>(I236*21)/100</f>
      </c>
      <c t="s">
        <v>22</v>
      </c>
    </row>
    <row r="237" spans="1:5" ht="12.75">
      <c r="A237" s="34" t="s">
        <v>52</v>
      </c>
      <c r="E237" s="35" t="s">
        <v>425</v>
      </c>
    </row>
    <row r="238" spans="1:5" ht="12.75">
      <c r="A238" s="36" t="s">
        <v>54</v>
      </c>
      <c r="E238" s="37" t="s">
        <v>426</v>
      </c>
    </row>
    <row r="239" spans="1:5" ht="25.5">
      <c r="A239" t="s">
        <v>56</v>
      </c>
      <c r="E239" s="35" t="s">
        <v>427</v>
      </c>
    </row>
    <row r="240" spans="1:16" ht="12.75">
      <c r="A240" s="25" t="s">
        <v>46</v>
      </c>
      <c s="29" t="s">
        <v>441</v>
      </c>
      <c s="29" t="s">
        <v>429</v>
      </c>
      <c s="25" t="s">
        <v>48</v>
      </c>
      <c s="30" t="s">
        <v>430</v>
      </c>
      <c s="31" t="s">
        <v>60</v>
      </c>
      <c s="32">
        <v>11</v>
      </c>
      <c s="33">
        <v>0</v>
      </c>
      <c s="33">
        <f>ROUND(ROUND(H240,2)*ROUND(G240,3),2)</f>
      </c>
      <c s="31" t="s">
        <v>51</v>
      </c>
      <c r="O240">
        <f>(I240*21)/100</f>
      </c>
      <c t="s">
        <v>22</v>
      </c>
    </row>
    <row r="241" spans="1:5" ht="51">
      <c r="A241" s="34" t="s">
        <v>52</v>
      </c>
      <c r="E241" s="35" t="s">
        <v>159</v>
      </c>
    </row>
    <row r="242" spans="1:5" ht="12.75">
      <c r="A242" s="36" t="s">
        <v>54</v>
      </c>
      <c r="E242" s="37" t="s">
        <v>426</v>
      </c>
    </row>
    <row r="243" spans="1:5" ht="25.5">
      <c r="A243" t="s">
        <v>56</v>
      </c>
      <c r="E243" s="35" t="s">
        <v>170</v>
      </c>
    </row>
    <row r="244" spans="1:16" ht="25.5">
      <c r="A244" s="25" t="s">
        <v>46</v>
      </c>
      <c s="29" t="s">
        <v>445</v>
      </c>
      <c s="29" t="s">
        <v>436</v>
      </c>
      <c s="25" t="s">
        <v>48</v>
      </c>
      <c s="30" t="s">
        <v>437</v>
      </c>
      <c s="31" t="s">
        <v>50</v>
      </c>
      <c s="32">
        <v>268.2</v>
      </c>
      <c s="33">
        <v>0</v>
      </c>
      <c s="33">
        <f>ROUND(ROUND(H244,2)*ROUND(G244,3),2)</f>
      </c>
      <c s="31" t="s">
        <v>51</v>
      </c>
      <c r="O244">
        <f>(I244*21)/100</f>
      </c>
      <c t="s">
        <v>22</v>
      </c>
    </row>
    <row r="245" spans="1:5" ht="25.5">
      <c r="A245" s="34" t="s">
        <v>52</v>
      </c>
      <c r="E245" s="35" t="s">
        <v>438</v>
      </c>
    </row>
    <row r="246" spans="1:5" ht="102">
      <c r="A246" s="36" t="s">
        <v>54</v>
      </c>
      <c r="E246" s="37" t="s">
        <v>893</v>
      </c>
    </row>
    <row r="247" spans="1:5" ht="38.25">
      <c r="A247" t="s">
        <v>56</v>
      </c>
      <c r="E247" s="35" t="s">
        <v>440</v>
      </c>
    </row>
    <row r="248" spans="1:16" ht="25.5">
      <c r="A248" s="25" t="s">
        <v>46</v>
      </c>
      <c s="29" t="s">
        <v>451</v>
      </c>
      <c s="29" t="s">
        <v>442</v>
      </c>
      <c s="25" t="s">
        <v>48</v>
      </c>
      <c s="30" t="s">
        <v>443</v>
      </c>
      <c s="31" t="s">
        <v>50</v>
      </c>
      <c s="32">
        <v>268.2</v>
      </c>
      <c s="33">
        <v>0</v>
      </c>
      <c s="33">
        <f>ROUND(ROUND(H248,2)*ROUND(G248,3),2)</f>
      </c>
      <c s="31" t="s">
        <v>51</v>
      </c>
      <c r="O248">
        <f>(I248*21)/100</f>
      </c>
      <c t="s">
        <v>22</v>
      </c>
    </row>
    <row r="249" spans="1:5" ht="25.5">
      <c r="A249" s="34" t="s">
        <v>52</v>
      </c>
      <c r="E249" s="35" t="s">
        <v>444</v>
      </c>
    </row>
    <row r="250" spans="1:5" ht="102">
      <c r="A250" s="36" t="s">
        <v>54</v>
      </c>
      <c r="E250" s="37" t="s">
        <v>893</v>
      </c>
    </row>
    <row r="251" spans="1:5" ht="38.25">
      <c r="A251" t="s">
        <v>56</v>
      </c>
      <c r="E251" s="35" t="s">
        <v>440</v>
      </c>
    </row>
    <row r="252" spans="1:16" ht="12.75">
      <c r="A252" s="25" t="s">
        <v>46</v>
      </c>
      <c s="29" t="s">
        <v>456</v>
      </c>
      <c s="29" t="s">
        <v>584</v>
      </c>
      <c s="25" t="s">
        <v>48</v>
      </c>
      <c s="30" t="s">
        <v>585</v>
      </c>
      <c s="31" t="s">
        <v>60</v>
      </c>
      <c s="32">
        <v>12</v>
      </c>
      <c s="33">
        <v>0</v>
      </c>
      <c s="33">
        <f>ROUND(ROUND(H252,2)*ROUND(G252,3),2)</f>
      </c>
      <c s="31" t="s">
        <v>51</v>
      </c>
      <c r="O252">
        <f>(I252*21)/100</f>
      </c>
      <c t="s">
        <v>22</v>
      </c>
    </row>
    <row r="253" spans="1:5" ht="12.75">
      <c r="A253" s="34" t="s">
        <v>52</v>
      </c>
      <c r="E253" s="35" t="s">
        <v>48</v>
      </c>
    </row>
    <row r="254" spans="1:5" ht="12.75">
      <c r="A254" s="36" t="s">
        <v>54</v>
      </c>
      <c r="E254" s="37" t="s">
        <v>744</v>
      </c>
    </row>
    <row r="255" spans="1:5" ht="38.25">
      <c r="A255" t="s">
        <v>56</v>
      </c>
      <c r="E255" s="35" t="s">
        <v>587</v>
      </c>
    </row>
    <row r="256" spans="1:16" ht="12.75">
      <c r="A256" s="25" t="s">
        <v>46</v>
      </c>
      <c s="29" t="s">
        <v>572</v>
      </c>
      <c s="29" t="s">
        <v>446</v>
      </c>
      <c s="25" t="s">
        <v>48</v>
      </c>
      <c s="30" t="s">
        <v>447</v>
      </c>
      <c s="31" t="s">
        <v>158</v>
      </c>
      <c s="32">
        <v>18</v>
      </c>
      <c s="33">
        <v>0</v>
      </c>
      <c s="33">
        <f>ROUND(ROUND(H256,2)*ROUND(G256,3),2)</f>
      </c>
      <c s="31" t="s">
        <v>51</v>
      </c>
      <c r="O256">
        <f>(I256*21)/100</f>
      </c>
      <c t="s">
        <v>22</v>
      </c>
    </row>
    <row r="257" spans="1:5" ht="12.75">
      <c r="A257" s="34" t="s">
        <v>52</v>
      </c>
      <c r="E257" s="35" t="s">
        <v>448</v>
      </c>
    </row>
    <row r="258" spans="1:5" ht="12.75">
      <c r="A258" s="36" t="s">
        <v>54</v>
      </c>
      <c r="E258" s="37" t="s">
        <v>894</v>
      </c>
    </row>
    <row r="259" spans="1:5" ht="63.75">
      <c r="A259" t="s">
        <v>56</v>
      </c>
      <c r="E259" s="35" t="s">
        <v>450</v>
      </c>
    </row>
    <row r="260" spans="1:16" ht="12.75">
      <c r="A260" s="25" t="s">
        <v>46</v>
      </c>
      <c s="29" t="s">
        <v>573</v>
      </c>
      <c s="29" t="s">
        <v>452</v>
      </c>
      <c s="25" t="s">
        <v>48</v>
      </c>
      <c s="30" t="s">
        <v>453</v>
      </c>
      <c s="31" t="s">
        <v>158</v>
      </c>
      <c s="32">
        <v>680</v>
      </c>
      <c s="33">
        <v>0</v>
      </c>
      <c s="33">
        <f>ROUND(ROUND(H260,2)*ROUND(G260,3),2)</f>
      </c>
      <c s="31" t="s">
        <v>51</v>
      </c>
      <c r="O260">
        <f>(I260*21)/100</f>
      </c>
      <c t="s">
        <v>22</v>
      </c>
    </row>
    <row r="261" spans="1:5" ht="12.75">
      <c r="A261" s="34" t="s">
        <v>52</v>
      </c>
      <c r="E261" s="35" t="s">
        <v>48</v>
      </c>
    </row>
    <row r="262" spans="1:5" ht="25.5">
      <c r="A262" s="36" t="s">
        <v>54</v>
      </c>
      <c r="E262" s="37" t="s">
        <v>895</v>
      </c>
    </row>
    <row r="263" spans="1:5" ht="25.5">
      <c r="A263" t="s">
        <v>56</v>
      </c>
      <c r="E263" s="35" t="s">
        <v>455</v>
      </c>
    </row>
    <row r="264" spans="1:16" ht="12.75">
      <c r="A264" s="25" t="s">
        <v>46</v>
      </c>
      <c s="29" t="s">
        <v>574</v>
      </c>
      <c s="29" t="s">
        <v>610</v>
      </c>
      <c s="25" t="s">
        <v>48</v>
      </c>
      <c s="30" t="s">
        <v>611</v>
      </c>
      <c s="31" t="s">
        <v>50</v>
      </c>
      <c s="32">
        <v>8</v>
      </c>
      <c s="33">
        <v>0</v>
      </c>
      <c s="33">
        <f>ROUND(ROUND(H264,2)*ROUND(G264,3),2)</f>
      </c>
      <c s="31" t="s">
        <v>51</v>
      </c>
      <c r="O264">
        <f>(I264*21)/100</f>
      </c>
      <c t="s">
        <v>22</v>
      </c>
    </row>
    <row r="265" spans="1:5" ht="25.5">
      <c r="A265" s="34" t="s">
        <v>52</v>
      </c>
      <c r="E265" s="35" t="s">
        <v>612</v>
      </c>
    </row>
    <row r="266" spans="1:5" ht="12.75">
      <c r="A266" s="36" t="s">
        <v>54</v>
      </c>
      <c r="E266" s="37" t="s">
        <v>896</v>
      </c>
    </row>
    <row r="267" spans="1:5" ht="89.25">
      <c r="A267" t="s">
        <v>56</v>
      </c>
      <c r="E267" s="35" t="s">
        <v>614</v>
      </c>
    </row>
    <row r="268" spans="1:16" ht="12.75">
      <c r="A268" s="25" t="s">
        <v>46</v>
      </c>
      <c s="29" t="s">
        <v>575</v>
      </c>
      <c s="29" t="s">
        <v>457</v>
      </c>
      <c s="25" t="s">
        <v>48</v>
      </c>
      <c s="30" t="s">
        <v>458</v>
      </c>
      <c s="31" t="s">
        <v>114</v>
      </c>
      <c s="32">
        <v>20</v>
      </c>
      <c s="33">
        <v>0</v>
      </c>
      <c s="33">
        <f>ROUND(ROUND(H268,2)*ROUND(G268,3),2)</f>
      </c>
      <c s="31" t="s">
        <v>51</v>
      </c>
      <c r="O268">
        <f>(I268*21)/100</f>
      </c>
      <c t="s">
        <v>22</v>
      </c>
    </row>
    <row r="269" spans="1:5" ht="12.75">
      <c r="A269" s="34" t="s">
        <v>52</v>
      </c>
      <c r="E269" s="35" t="s">
        <v>115</v>
      </c>
    </row>
    <row r="270" spans="1:5" ht="38.25">
      <c r="A270" s="36" t="s">
        <v>54</v>
      </c>
      <c r="E270" s="37" t="s">
        <v>897</v>
      </c>
    </row>
    <row r="271" spans="1:5" ht="76.5">
      <c r="A271" t="s">
        <v>56</v>
      </c>
      <c r="E271" s="35" t="s">
        <v>460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